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anneg.HDERKSEN\Downloads\"/>
    </mc:Choice>
  </mc:AlternateContent>
  <xr:revisionPtr revIDLastSave="0" documentId="13_ncr:1_{D2911E0B-DC77-41F6-B30A-95842FD956BA}" xr6:coauthVersionLast="36" xr6:coauthVersionMax="43" xr10:uidLastSave="{00000000-0000-0000-0000-000000000000}"/>
  <bookViews>
    <workbookView xWindow="0" yWindow="0" windowWidth="24000" windowHeight="9525" activeTab="2" xr2:uid="{3FCDDBC0-F020-4E9A-BC2A-10C50B7B2023}"/>
  </bookViews>
  <sheets>
    <sheet name="Balance" sheetId="2" r:id="rId1"/>
    <sheet name="Checking detail" sheetId="4" r:id="rId2"/>
    <sheet name="P&amp;L" sheetId="1" r:id="rId3"/>
    <sheet name="Payroll " sheetId="3" r:id="rId4"/>
  </sheets>
  <definedNames>
    <definedName name="_xlnm.Print_Titles" localSheetId="0">Balance!$A:$E,Balance!$1:$1</definedName>
    <definedName name="_xlnm.Print_Titles" localSheetId="2">'P&amp;L'!$A:$G,'P&amp;L'!$1:$2</definedName>
    <definedName name="_xlnm.Print_Titles" localSheetId="3">'Payroll '!$A:$D,'Payroll '!$1:$2</definedName>
    <definedName name="QB_COLUMN_1" localSheetId="1" hidden="1">'Checking detail'!#REF!</definedName>
    <definedName name="QB_COLUMN_126" localSheetId="1" hidden="1">'Checking detail'!$G$1</definedName>
    <definedName name="QB_COLUMN_16020581" localSheetId="3" hidden="1">'Payroll '!$K$2</definedName>
    <definedName name="QB_COLUMN_16020583" localSheetId="3" hidden="1">'Payroll '!$AO$2</definedName>
    <definedName name="QB_COLUMN_16020584" localSheetId="3" hidden="1">'Payroll '!$W$2</definedName>
    <definedName name="QB_COLUMN_16020585" localSheetId="3" hidden="1">'Payroll '!$E$2</definedName>
    <definedName name="QB_COLUMN_16020681" localSheetId="3" hidden="1">'Payroll '!$Q$2</definedName>
    <definedName name="QB_COLUMN_16020822" localSheetId="3" hidden="1">'Payroll '!$AC$2</definedName>
    <definedName name="QB_COLUMN_16020823" localSheetId="3" hidden="1">'Payroll '!$AI$2</definedName>
    <definedName name="QB_COLUMN_160300" localSheetId="3" hidden="1">'Payroll '!$AU$2</definedName>
    <definedName name="QB_COLUMN_161210" localSheetId="3" hidden="1">'Payroll '!$AW$2</definedName>
    <definedName name="QB_COLUMN_16121581" localSheetId="3" hidden="1">'Payroll '!$M$2</definedName>
    <definedName name="QB_COLUMN_16121583" localSheetId="3" hidden="1">'Payroll '!$AQ$2</definedName>
    <definedName name="QB_COLUMN_16121584" localSheetId="3" hidden="1">'Payroll '!$Y$2</definedName>
    <definedName name="QB_COLUMN_16121585" localSheetId="3" hidden="1">'Payroll '!$G$2</definedName>
    <definedName name="QB_COLUMN_16121681" localSheetId="3" hidden="1">'Payroll '!$S$2</definedName>
    <definedName name="QB_COLUMN_16121822" localSheetId="3" hidden="1">'Payroll '!$AE$2</definedName>
    <definedName name="QB_COLUMN_16121823" localSheetId="3" hidden="1">'Payroll '!$AK$2</definedName>
    <definedName name="QB_COLUMN_19" localSheetId="1" hidden="1">'Checking detail'!$M$1</definedName>
    <definedName name="QB_COLUMN_28" localSheetId="1" hidden="1">'Checking detail'!$O$1</definedName>
    <definedName name="QB_COLUMN_29" localSheetId="0" hidden="1">Balance!$F$1</definedName>
    <definedName name="QB_COLUMN_29" localSheetId="1" hidden="1">'Checking detail'!$Q$1</definedName>
    <definedName name="QB_COLUMN_3" localSheetId="1" hidden="1">'Checking detail'!$A$1</definedName>
    <definedName name="QB_COLUMN_31" localSheetId="1" hidden="1">'Checking detail'!$S$1</definedName>
    <definedName name="QB_COLUMN_333010" localSheetId="3" hidden="1">'Payroll '!$Z$1</definedName>
    <definedName name="QB_COLUMN_4" localSheetId="1" hidden="1">'Checking detail'!$C$1</definedName>
    <definedName name="QB_COLUMN_5" localSheetId="1" hidden="1">'Checking detail'!$E$1</definedName>
    <definedName name="QB_COLUMN_5812100" localSheetId="3" hidden="1">'Payroll '!$H$1</definedName>
    <definedName name="QB_COLUMN_5832100" localSheetId="3" hidden="1">'Payroll '!$W$1</definedName>
    <definedName name="QB_COLUMN_5842100" localSheetId="3" hidden="1">'Payroll '!$N$1</definedName>
    <definedName name="QB_COLUMN_5852100" localSheetId="3" hidden="1">'Payroll '!$E$1</definedName>
    <definedName name="QB_COLUMN_59200" localSheetId="2" hidden="1">'P&amp;L'!$H$2</definedName>
    <definedName name="QB_COLUMN_5922581" localSheetId="3" hidden="1">'Payroll '!$O$2</definedName>
    <definedName name="QB_COLUMN_5922583" localSheetId="3" hidden="1">'Payroll '!$AS$2</definedName>
    <definedName name="QB_COLUMN_5922584" localSheetId="3" hidden="1">'Payroll '!$AA$2</definedName>
    <definedName name="QB_COLUMN_5922585" localSheetId="3" hidden="1">'Payroll '!$I$2</definedName>
    <definedName name="QB_COLUMN_5922681" localSheetId="3" hidden="1">'Payroll '!$U$2</definedName>
    <definedName name="QB_COLUMN_5922822" localSheetId="3" hidden="1">'Payroll '!$AG$2</definedName>
    <definedName name="QB_COLUMN_5922823" localSheetId="3" hidden="1">'Payroll '!$AM$2</definedName>
    <definedName name="QB_COLUMN_59320" localSheetId="3" hidden="1">'Payroll '!$AY$2</definedName>
    <definedName name="QB_COLUMN_62220" localSheetId="2" hidden="1">'P&amp;L'!$L$2</definedName>
    <definedName name="QB_COLUMN_6812100" localSheetId="3" hidden="1">'Payroll '!$K$1</definedName>
    <definedName name="QB_COLUMN_7" localSheetId="1" hidden="1">'Checking detail'!$I$1</definedName>
    <definedName name="QB_COLUMN_76210" localSheetId="2" hidden="1">'P&amp;L'!$J$2</definedName>
    <definedName name="QB_COLUMN_76230" localSheetId="2" hidden="1">'P&amp;L'!$N$2</definedName>
    <definedName name="QB_COLUMN_76240" localSheetId="2" hidden="1">'P&amp;L'!$P$2</definedName>
    <definedName name="QB_COLUMN_8" localSheetId="1" hidden="1">'Checking detail'!$K$1</definedName>
    <definedName name="QB_COLUMN_8222100" localSheetId="3" hidden="1">'Payroll '!$Q$1</definedName>
    <definedName name="QB_COLUMN_8232100" localSheetId="3" hidden="1">'Payroll '!$T$1</definedName>
    <definedName name="QB_DATA_0" localSheetId="0" hidden="1">Balance!$5:$5,Balance!$6:$6,Balance!$7:$7,Balance!$8:$8,Balance!$9:$9,Balance!$10:$10,Balance!$13:$13,Balance!$16:$16,Balance!$17:$17,Balance!$21:$21,Balance!$22:$22,Balance!$29:$29,Balance!$34:$34,Balance!$35:$35,Balance!$36:$36</definedName>
    <definedName name="QB_DATA_0" localSheetId="1" hidden="1">'Checking detail'!$2:$2,'Checking detail'!$3:$3,'Checking detail'!$4:$4,'Checking detail'!$5:$5,'Checking detail'!$6:$6,'Checking detail'!$7:$7,'Checking detail'!$8:$8,'Checking detail'!$9:$9,'Checking detail'!$10:$10,'Checking detail'!$11:$11,'Checking detail'!$12:$12,'Checking detail'!$13:$13,'Checking detail'!$14:$14,'Checking detail'!$15:$15,'Checking detail'!$16:$16,'Checking detail'!$17:$17</definedName>
    <definedName name="QB_DATA_0" localSheetId="2" hidden="1">'P&amp;L'!$6:$6,'P&amp;L'!$7:$7,'P&amp;L'!$10:$10,'P&amp;L'!$11:$11,'P&amp;L'!$12:$12,'P&amp;L'!$15:$15,'P&amp;L'!$16:$16,'P&amp;L'!$19:$19,'P&amp;L'!$20:$20,'P&amp;L'!$21:$21,'P&amp;L'!$22:$22,'P&amp;L'!$24:$24,'P&amp;L'!$25:$25,'P&amp;L'!$28:$28,'P&amp;L'!$29:$29,'P&amp;L'!$30:$30</definedName>
    <definedName name="QB_DATA_0" localSheetId="3" hidden="1">'Payroll '!$5:$5,'Payroll '!$6:$6,'Payroll '!$7:$7,'Payroll '!$8:$8,'Payroll '!$9:$9,'Payroll '!$10:$10,'Payroll '!$11:$11,'Payroll '!$12:$12,'Payroll '!$15:$15,'Payroll '!$16:$16,'Payroll '!$17:$17,'Payroll '!$18:$18,'Payroll '!$19:$19,'Payroll '!$23:$23,'Payroll '!$24:$24,'Payroll '!$25:$25</definedName>
    <definedName name="QB_DATA_1" localSheetId="1" hidden="1">'Checking detail'!$18:$18,'Checking detail'!$19:$19,'Checking detail'!$20:$20,'Checking detail'!$21:$21,'Checking detail'!$22:$22,'Checking detail'!$23:$23,'Checking detail'!$24:$24,'Checking detail'!$25:$25,'Checking detail'!$26:$26,'Checking detail'!$27:$27,'Checking detail'!$28:$28,'Checking detail'!$29:$29,'Checking detail'!$30:$30,'Checking detail'!$31:$31,'Checking detail'!$32:$32,'Checking detail'!$33:$33</definedName>
    <definedName name="QB_DATA_1" localSheetId="2" hidden="1">'P&amp;L'!$31:$31,'P&amp;L'!$32:$32,'P&amp;L'!$34:$34,'P&amp;L'!$37:$37,'P&amp;L'!$38:$38,'P&amp;L'!$44:$44,'P&amp;L'!$45:$45,'P&amp;L'!$46:$46,'P&amp;L'!$47:$47,'P&amp;L'!$50:$50,'P&amp;L'!$51:$51,'P&amp;L'!$52:$52,'P&amp;L'!$54:$54,'P&amp;L'!$56:$56,'P&amp;L'!$57:$57,'P&amp;L'!$58:$58</definedName>
    <definedName name="QB_DATA_1" localSheetId="3" hidden="1">'Payroll '!$26:$26,'Payroll '!$27:$27,'Payroll '!$30:$30,'Payroll '!$34:$34,'Payroll '!$35:$35,'Payroll '!$36:$36,'Payroll '!$37:$37</definedName>
    <definedName name="QB_DATA_2" localSheetId="1" hidden="1">'Checking detail'!$34:$34,'Checking detail'!$35:$35,'Checking detail'!$36:$36,'Checking detail'!$37:$37,'Checking detail'!$38:$38,'Checking detail'!$39:$39,'Checking detail'!$40:$40,'Checking detail'!$41:$41,'Checking detail'!$42:$42,'Checking detail'!$43:$43,'Checking detail'!$44:$44,'Checking detail'!$45:$45,'Checking detail'!$46:$46,'Checking detail'!$47:$47,'Checking detail'!$48:$48,'Checking detail'!$49:$49</definedName>
    <definedName name="QB_DATA_2" localSheetId="2" hidden="1">'P&amp;L'!$59:$59,'P&amp;L'!$61:$61,'P&amp;L'!$62:$62,'P&amp;L'!$64:$64,'P&amp;L'!$65:$65,'P&amp;L'!$66:$66,'P&amp;L'!$68:$68,'P&amp;L'!$70:$70,'P&amp;L'!$71:$71,'P&amp;L'!$72:$72,'P&amp;L'!$74:$74,'P&amp;L'!$75:$75,'P&amp;L'!$76:$76,'P&amp;L'!$77:$77,'P&amp;L'!$78:$78,'P&amp;L'!$79:$79</definedName>
    <definedName name="QB_DATA_3" localSheetId="1" hidden="1">'Checking detail'!$50:$50,'Checking detail'!$51:$51,'Checking detail'!$52:$52,'Checking detail'!$53:$53,'Checking detail'!$54:$54,'Checking detail'!$55:$55,'Checking detail'!$56:$56,'Checking detail'!$57:$57,'Checking detail'!$58:$58,'Checking detail'!$59:$59,'Checking detail'!$60:$60,'Checking detail'!$61:$61,'Checking detail'!$62:$62,'Checking detail'!$63:$63,'Checking detail'!$64:$64,'Checking detail'!$65:$65</definedName>
    <definedName name="QB_DATA_3" localSheetId="2" hidden="1">'P&amp;L'!$80:$80,'P&amp;L'!$82:$82,'P&amp;L'!$85:$85,'P&amp;L'!$86:$86,'P&amp;L'!$88:$88,'P&amp;L'!$89:$89,'P&amp;L'!$90:$90,'P&amp;L'!$91:$91,'P&amp;L'!$93:$93,'P&amp;L'!$94:$94,'P&amp;L'!$95:$95,'P&amp;L'!$96:$96,'P&amp;L'!$98:$98,'P&amp;L'!$100:$100,'P&amp;L'!$101:$101,'P&amp;L'!$104:$104</definedName>
    <definedName name="QB_DATA_4" localSheetId="1" hidden="1">'Checking detail'!$66:$66,'Checking detail'!$67:$67,'Checking detail'!$68:$68,'Checking detail'!$69:$69,'Checking detail'!$70:$70,'Checking detail'!$71:$71,'Checking detail'!$72:$72,'Checking detail'!$73:$73,'Checking detail'!$74:$74,'Checking detail'!$75:$75,'Checking detail'!$76:$76,'Checking detail'!$77:$77,'Checking detail'!$78:$78,'Checking detail'!$80:$80,'Checking detail'!$82:$82,'Checking detail'!$84:$84</definedName>
    <definedName name="QB_DATA_4" localSheetId="2" hidden="1">'P&amp;L'!$105:$105,'P&amp;L'!$106:$106,'P&amp;L'!$109:$109,'P&amp;L'!$110:$110,'P&amp;L'!$111:$111,'P&amp;L'!$112:$112,'P&amp;L'!$115:$115,'P&amp;L'!$116:$116,'P&amp;L'!$117:$117,'P&amp;L'!$118:$118</definedName>
    <definedName name="QB_DATA_5" localSheetId="1" hidden="1">'Checking detail'!$86:$86,'Checking detail'!$87:$87,'Checking detail'!$89:$89</definedName>
    <definedName name="QB_FORMULA_0" localSheetId="0" hidden="1">Balance!$F$11,Balance!$F$14,Balance!$F$18,Balance!$F$19,Balance!$F$23,Balance!$F$24,Balance!$F$30,Balance!$F$31,Balance!$F$32,Balance!$F$37,Balance!$F$38</definedName>
    <definedName name="QB_FORMULA_0" localSheetId="1" hidden="1">'Checking detail'!$O$79,'Checking detail'!$Q$79,'Checking detail'!$S$79,'Checking detail'!$S$81,'Checking detail'!$S$83,'Checking detail'!$S$85,'Checking detail'!$O$88,'Checking detail'!$Q$88,'Checking detail'!$S$88,'Checking detail'!$S$90,'Checking detail'!$O$91,'Checking detail'!$Q$91,'Checking detail'!$S$91</definedName>
    <definedName name="QB_FORMULA_0" localSheetId="2" hidden="1">'P&amp;L'!$H$8,'P&amp;L'!$J$8,'P&amp;L'!$L$8,'P&amp;L'!$N$8,'P&amp;L'!$P$8,'P&amp;L'!$H$13,'P&amp;L'!$J$13,'P&amp;L'!$L$13,'P&amp;L'!$N$13,'P&amp;L'!$P$13,'P&amp;L'!$H$17,'P&amp;L'!$J$17,'P&amp;L'!$L$17,'P&amp;L'!$N$17,'P&amp;L'!$P$17,'P&amp;L'!$H$23</definedName>
    <definedName name="QB_FORMULA_0" localSheetId="3" hidden="1">'Payroll '!$AU$5,'Payroll '!$AY$5,'Payroll '!$AU$6,'Payroll '!$AY$6,'Payroll '!$AU$7,'Payroll '!$AY$7,'Payroll '!$AU$8,'Payroll '!$AY$8,'Payroll '!$AU$9,'Payroll '!$AY$9,'Payroll '!$AU$10,'Payroll '!$AY$10,'Payroll '!$AY$11,'Payroll '!$AY$12,'Payroll '!$E$13,'Payroll '!$I$13</definedName>
    <definedName name="QB_FORMULA_1" localSheetId="2" hidden="1">'P&amp;L'!$J$23,'P&amp;L'!$L$23,'P&amp;L'!$N$23,'P&amp;L'!$P$23,'P&amp;L'!$H$33,'P&amp;L'!$J$33,'P&amp;L'!$L$33,'P&amp;L'!$N$33,'P&amp;L'!$P$33,'P&amp;L'!$H$35,'P&amp;L'!$J$35,'P&amp;L'!$L$35,'P&amp;L'!$N$35,'P&amp;L'!$P$35,'P&amp;L'!$H$39,'P&amp;L'!$J$39</definedName>
    <definedName name="QB_FORMULA_1" localSheetId="3" hidden="1">'Payroll '!$K$13,'Payroll '!$O$13,'Payroll '!$Q$13,'Payroll '!$U$13,'Payroll '!$W$13,'Payroll '!$AA$13,'Payroll '!$AC$13,'Payroll '!$AG$13,'Payroll '!$AI$13,'Payroll '!$AM$13,'Payroll '!$AO$13,'Payroll '!$AS$13,'Payroll '!$AU$13,'Payroll '!$AY$13,'Payroll '!$AY$15,'Payroll '!$AY$16</definedName>
    <definedName name="QB_FORMULA_2" localSheetId="2" hidden="1">'P&amp;L'!$L$39,'P&amp;L'!$N$39,'P&amp;L'!$P$39,'P&amp;L'!$H$40,'P&amp;L'!$J$40,'P&amp;L'!$L$40,'P&amp;L'!$N$40,'P&amp;L'!$P$40,'P&amp;L'!$H$41,'P&amp;L'!$J$41,'P&amp;L'!$L$41,'P&amp;L'!$N$41,'P&amp;L'!$P$41,'P&amp;L'!$H$48,'P&amp;L'!$J$48,'P&amp;L'!$L$48</definedName>
    <definedName name="QB_FORMULA_2" localSheetId="3" hidden="1">'Payroll '!$AY$17,'Payroll '!$AY$18,'Payroll '!$AY$19,'Payroll '!$I$20,'Payroll '!$O$20,'Payroll '!$U$20,'Payroll '!$AA$20,'Payroll '!$AG$20,'Payroll '!$AM$20,'Payroll '!$AS$20,'Payroll '!$AY$20,'Payroll '!$E$21,'Payroll '!$I$21,'Payroll '!$K$21,'Payroll '!$O$21,'Payroll '!$Q$21</definedName>
    <definedName name="QB_FORMULA_3" localSheetId="2" hidden="1">'P&amp;L'!$N$48,'P&amp;L'!$P$48,'P&amp;L'!$H$53,'P&amp;L'!$J$53,'P&amp;L'!$L$53,'P&amp;L'!$N$53,'P&amp;L'!$P$53,'P&amp;L'!$H$60,'P&amp;L'!$J$60,'P&amp;L'!$L$60,'P&amp;L'!$N$60,'P&amp;L'!$P$60,'P&amp;L'!$H$67,'P&amp;L'!$J$67,'P&amp;L'!$L$67,'P&amp;L'!$N$67</definedName>
    <definedName name="QB_FORMULA_3" localSheetId="3" hidden="1">'Payroll '!$U$21,'Payroll '!$W$21,'Payroll '!$AA$21,'Payroll '!$AC$21,'Payroll '!$AG$21,'Payroll '!$AI$21,'Payroll '!$AM$21,'Payroll '!$AO$21,'Payroll '!$AS$21,'Payroll '!$AU$21,'Payroll '!$AY$21,'Payroll '!$AY$23,'Payroll '!$AY$24,'Payroll '!$AY$25,'Payroll '!$AY$26,'Payroll '!$AY$27</definedName>
    <definedName name="QB_FORMULA_4" localSheetId="2" hidden="1">'P&amp;L'!$P$67,'P&amp;L'!$H$81,'P&amp;L'!$J$81,'P&amp;L'!$L$81,'P&amp;L'!$N$81,'P&amp;L'!$P$81,'P&amp;L'!$H$83,'P&amp;L'!$J$83,'P&amp;L'!$L$83,'P&amp;L'!$N$83,'P&amp;L'!$P$83,'P&amp;L'!$H$87,'P&amp;L'!$J$87,'P&amp;L'!$L$87,'P&amp;L'!$N$87,'P&amp;L'!$P$87</definedName>
    <definedName name="QB_FORMULA_4" localSheetId="3" hidden="1">'Payroll '!$I$28,'Payroll '!$O$28,'Payroll '!$U$28,'Payroll '!$AA$28,'Payroll '!$AG$28,'Payroll '!$AM$28,'Payroll '!$AS$28,'Payroll '!$AY$28,'Payroll '!$AY$30,'Payroll '!$I$31,'Payroll '!$O$31,'Payroll '!$U$31,'Payroll '!$AA$31,'Payroll '!$AG$31,'Payroll '!$AM$31,'Payroll '!$AS$31</definedName>
    <definedName name="QB_FORMULA_5" localSheetId="2" hidden="1">'P&amp;L'!$H$97,'P&amp;L'!$J$97,'P&amp;L'!$L$97,'P&amp;L'!$N$97,'P&amp;L'!$P$97,'P&amp;L'!$H$102,'P&amp;L'!$J$102,'P&amp;L'!$L$102,'P&amp;L'!$N$102,'P&amp;L'!$P$102,'P&amp;L'!$H$107,'P&amp;L'!$J$107,'P&amp;L'!$L$107,'P&amp;L'!$N$107,'P&amp;L'!$P$107,'P&amp;L'!$H$113</definedName>
    <definedName name="QB_FORMULA_5" localSheetId="3" hidden="1">'Payroll '!$AY$31,'Payroll '!$E$32,'Payroll '!$I$32,'Payroll '!$K$32,'Payroll '!$O$32,'Payroll '!$Q$32,'Payroll '!$U$32,'Payroll '!$W$32,'Payroll '!$AA$32,'Payroll '!$AC$32,'Payroll '!$AG$32,'Payroll '!$AI$32,'Payroll '!$AM$32,'Payroll '!$AO$32,'Payroll '!$AS$32,'Payroll '!$AU$32</definedName>
    <definedName name="QB_FORMULA_6" localSheetId="2" hidden="1">'P&amp;L'!$J$113,'P&amp;L'!$L$113,'P&amp;L'!$N$113,'P&amp;L'!$P$113,'P&amp;L'!$H$119,'P&amp;L'!$J$119,'P&amp;L'!$L$119,'P&amp;L'!$N$119,'P&amp;L'!$P$119,'P&amp;L'!$H$120,'P&amp;L'!$J$120,'P&amp;L'!$L$120,'P&amp;L'!$N$120,'P&amp;L'!$P$120,'P&amp;L'!$H$121,'P&amp;L'!$J$121</definedName>
    <definedName name="QB_FORMULA_6" localSheetId="3" hidden="1">'Payroll '!$AY$32,'Payroll '!$AY$34,'Payroll '!$AY$35,'Payroll '!$AY$36,'Payroll '!$AY$37,'Payroll '!$I$38,'Payroll '!$O$38,'Payroll '!$U$38,'Payroll '!$AA$38,'Payroll '!$AG$38,'Payroll '!$AM$38,'Payroll '!$AS$38,'Payroll '!$AY$38</definedName>
    <definedName name="QB_FORMULA_7" localSheetId="2" hidden="1">'P&amp;L'!$L$121,'P&amp;L'!$N$121,'P&amp;L'!$P$121,'P&amp;L'!$H$122,'P&amp;L'!$J$122,'P&amp;L'!$L$122,'P&amp;L'!$N$122,'P&amp;L'!$P$122</definedName>
    <definedName name="QB_ROW_1" localSheetId="0" hidden="1">Balance!$A$2</definedName>
    <definedName name="QB_ROW_10010" localSheetId="1" hidden="1">'Checking detail'!$A$82</definedName>
    <definedName name="QB_ROW_1011" localSheetId="0" hidden="1">Balance!$B$3</definedName>
    <definedName name="QB_ROW_10230" localSheetId="0" hidden="1">Balance!$D$7</definedName>
    <definedName name="QB_ROW_10310" localSheetId="1" hidden="1">'Checking detail'!$A$83</definedName>
    <definedName name="QB_ROW_11010" localSheetId="1" hidden="1">'Checking detail'!$A$89</definedName>
    <definedName name="QB_ROW_11210" localSheetId="3" hidden="1">'Payroll '!$B$37</definedName>
    <definedName name="QB_ROW_11230" localSheetId="0" hidden="1">Balance!$D$10</definedName>
    <definedName name="QB_ROW_11310" localSheetId="1" hidden="1">'Checking detail'!$A$90</definedName>
    <definedName name="QB_ROW_12031" localSheetId="0" hidden="1">Balance!$D$28</definedName>
    <definedName name="QB_ROW_1220" localSheetId="3" hidden="1">'Payroll '!$C$26</definedName>
    <definedName name="QB_ROW_12220" localSheetId="3" hidden="1">'Payroll '!$C$27</definedName>
    <definedName name="QB_ROW_12331" localSheetId="0" hidden="1">Balance!$D$30</definedName>
    <definedName name="QB_ROW_124240" localSheetId="2" hidden="1">'P&amp;L'!$E$25</definedName>
    <definedName name="QB_ROW_1311" localSheetId="0" hidden="1">Balance!$B$19</definedName>
    <definedName name="QB_ROW_132001" localSheetId="3" hidden="1">'Payroll '!$A$3</definedName>
    <definedName name="QB_ROW_132301" localSheetId="3" hidden="1">'Payroll '!$A$32</definedName>
    <definedName name="QB_ROW_133311" localSheetId="3" hidden="1">'Payroll '!$B$21</definedName>
    <definedName name="QB_ROW_134021" localSheetId="3" hidden="1">'Payroll '!$C$4</definedName>
    <definedName name="QB_ROW_134321" localSheetId="3" hidden="1">'Payroll '!$C$13</definedName>
    <definedName name="QB_ROW_136011" localSheetId="3" hidden="1">'Payroll '!$B$22</definedName>
    <definedName name="QB_ROW_136311" localSheetId="3" hidden="1">'Payroll '!$B$28</definedName>
    <definedName name="QB_ROW_139001" localSheetId="3" hidden="1">'Payroll '!$A$33</definedName>
    <definedName name="QB_ROW_139301" localSheetId="3" hidden="1">'Payroll '!$A$38</definedName>
    <definedName name="QB_ROW_14011" localSheetId="0" hidden="1">Balance!$B$33</definedName>
    <definedName name="QB_ROW_14230" localSheetId="3" hidden="1">'Payroll '!$D$19</definedName>
    <definedName name="QB_ROW_14311" localSheetId="0" hidden="1">Balance!$B$37</definedName>
    <definedName name="QB_ROW_144021" localSheetId="3" hidden="1">'Payroll '!$C$14</definedName>
    <definedName name="QB_ROW_144321" localSheetId="3" hidden="1">'Payroll '!$C$20</definedName>
    <definedName name="QB_ROW_146011" localSheetId="3" hidden="1">'Payroll '!$B$29</definedName>
    <definedName name="QB_ROW_146311" localSheetId="3" hidden="1">'Payroll '!$B$31</definedName>
    <definedName name="QB_ROW_148040" localSheetId="2" hidden="1">'P&amp;L'!$E$108</definedName>
    <definedName name="QB_ROW_148340" localSheetId="2" hidden="1">'P&amp;L'!$E$113</definedName>
    <definedName name="QB_ROW_149250" localSheetId="2" hidden="1">'P&amp;L'!$F$109</definedName>
    <definedName name="QB_ROW_150250" localSheetId="2" hidden="1">'P&amp;L'!$F$110</definedName>
    <definedName name="QB_ROW_151250" localSheetId="2" hidden="1">'P&amp;L'!$F$111</definedName>
    <definedName name="QB_ROW_152250" localSheetId="2" hidden="1">'P&amp;L'!$F$112</definedName>
    <definedName name="QB_ROW_15230" localSheetId="3" hidden="1">'Payroll '!$D$15</definedName>
    <definedName name="QB_ROW_154040" localSheetId="2" hidden="1">'P&amp;L'!$E$63</definedName>
    <definedName name="QB_ROW_154250" localSheetId="2" hidden="1">'P&amp;L'!$F$66</definedName>
    <definedName name="QB_ROW_154340" localSheetId="2" hidden="1">'P&amp;L'!$E$67</definedName>
    <definedName name="QB_ROW_155250" localSheetId="2" hidden="1">'P&amp;L'!$F$65</definedName>
    <definedName name="QB_ROW_156250" localSheetId="2" hidden="1">'P&amp;L'!$F$64</definedName>
    <definedName name="QB_ROW_158040" localSheetId="2" hidden="1">'P&amp;L'!$E$103</definedName>
    <definedName name="QB_ROW_158250" localSheetId="2" hidden="1">'P&amp;L'!$F$106</definedName>
    <definedName name="QB_ROW_158340" localSheetId="2" hidden="1">'P&amp;L'!$E$107</definedName>
    <definedName name="QB_ROW_159250" localSheetId="2" hidden="1">'P&amp;L'!$F$105</definedName>
    <definedName name="QB_ROW_160250" localSheetId="2" hidden="1">'P&amp;L'!$F$104</definedName>
    <definedName name="QB_ROW_161240" localSheetId="2" hidden="1">'P&amp;L'!$E$61</definedName>
    <definedName name="QB_ROW_16230" localSheetId="3" hidden="1">'Payroll '!$D$16</definedName>
    <definedName name="QB_ROW_163040" localSheetId="2" hidden="1">'P&amp;L'!$E$55</definedName>
    <definedName name="QB_ROW_163250" localSheetId="2" hidden="1">'P&amp;L'!$F$59</definedName>
    <definedName name="QB_ROW_163340" localSheetId="2" hidden="1">'P&amp;L'!$E$60</definedName>
    <definedName name="QB_ROW_164250" localSheetId="2" hidden="1">'P&amp;L'!$F$57</definedName>
    <definedName name="QB_ROW_165250" localSheetId="2" hidden="1">'P&amp;L'!$F$56</definedName>
    <definedName name="QB_ROW_166250" localSheetId="2" hidden="1">'P&amp;L'!$F$58</definedName>
    <definedName name="QB_ROW_169040" localSheetId="2" hidden="1">'P&amp;L'!$E$43</definedName>
    <definedName name="QB_ROW_169250" localSheetId="2" hidden="1">'P&amp;L'!$F$47</definedName>
    <definedName name="QB_ROW_169340" localSheetId="2" hidden="1">'P&amp;L'!$E$48</definedName>
    <definedName name="QB_ROW_170250" localSheetId="2" hidden="1">'P&amp;L'!$F$45</definedName>
    <definedName name="QB_ROW_17220" localSheetId="3" hidden="1">'Payroll '!$C$30</definedName>
    <definedName name="QB_ROW_17221" localSheetId="0" hidden="1">Balance!$C$36</definedName>
    <definedName name="QB_ROW_17230" localSheetId="0" hidden="1">Balance!$D$16</definedName>
    <definedName name="QB_ROW_174250" localSheetId="2" hidden="1">'P&amp;L'!$F$46</definedName>
    <definedName name="QB_ROW_175240" localSheetId="2" hidden="1">'P&amp;L'!$E$68</definedName>
    <definedName name="QB_ROW_176040" localSheetId="2" hidden="1">'P&amp;L'!$E$69</definedName>
    <definedName name="QB_ROW_176250" localSheetId="2" hidden="1">'P&amp;L'!$F$82</definedName>
    <definedName name="QB_ROW_176340" localSheetId="2" hidden="1">'P&amp;L'!$E$83</definedName>
    <definedName name="QB_ROW_177250" localSheetId="2" hidden="1">'P&amp;L'!$F$70</definedName>
    <definedName name="QB_ROW_178250" localSheetId="2" hidden="1">'P&amp;L'!$F$72</definedName>
    <definedName name="QB_ROW_179250" localSheetId="2" hidden="1">'P&amp;L'!$F$71</definedName>
    <definedName name="QB_ROW_180050" localSheetId="2" hidden="1">'P&amp;L'!$F$73</definedName>
    <definedName name="QB_ROW_180260" localSheetId="2" hidden="1">'P&amp;L'!$G$80</definedName>
    <definedName name="QB_ROW_180350" localSheetId="2" hidden="1">'P&amp;L'!$F$81</definedName>
    <definedName name="QB_ROW_181260" localSheetId="2" hidden="1">'P&amp;L'!$G$74</definedName>
    <definedName name="QB_ROW_182260" localSheetId="2" hidden="1">'P&amp;L'!$G$76</definedName>
    <definedName name="QB_ROW_18230" localSheetId="0" hidden="1">Balance!$D$17</definedName>
    <definedName name="QB_ROW_18230" localSheetId="3" hidden="1">'Payroll '!$D$17</definedName>
    <definedName name="QB_ROW_18301" localSheetId="2" hidden="1">'P&amp;L'!$A$122</definedName>
    <definedName name="QB_ROW_183260" localSheetId="2" hidden="1">'P&amp;L'!$G$77</definedName>
    <definedName name="QB_ROW_184260" localSheetId="2" hidden="1">'P&amp;L'!$G$75</definedName>
    <definedName name="QB_ROW_185260" localSheetId="2" hidden="1">'P&amp;L'!$G$79</definedName>
    <definedName name="QB_ROW_186260" localSheetId="2" hidden="1">'P&amp;L'!$G$78</definedName>
    <definedName name="QB_ROW_187240" localSheetId="2" hidden="1">'P&amp;L'!$E$91</definedName>
    <definedName name="QB_ROW_188240" localSheetId="2" hidden="1">'P&amp;L'!$E$98</definedName>
    <definedName name="QB_ROW_189040" localSheetId="2" hidden="1">'P&amp;L'!$E$99</definedName>
    <definedName name="QB_ROW_189250" localSheetId="2" hidden="1">'P&amp;L'!$F$101</definedName>
    <definedName name="QB_ROW_189340" localSheetId="2" hidden="1">'P&amp;L'!$E$102</definedName>
    <definedName name="QB_ROW_19011" localSheetId="2" hidden="1">'P&amp;L'!$B$3</definedName>
    <definedName name="QB_ROW_191250" localSheetId="2" hidden="1">'P&amp;L'!$F$100</definedName>
    <definedName name="QB_ROW_19230" localSheetId="3" hidden="1">'Payroll '!$D$11</definedName>
    <definedName name="QB_ROW_193040" localSheetId="2" hidden="1">'P&amp;L'!$E$114</definedName>
    <definedName name="QB_ROW_19311" localSheetId="2" hidden="1">'P&amp;L'!$B$121</definedName>
    <definedName name="QB_ROW_193250" localSheetId="2" hidden="1">'P&amp;L'!$F$118</definedName>
    <definedName name="QB_ROW_193340" localSheetId="2" hidden="1">'P&amp;L'!$E$119</definedName>
    <definedName name="QB_ROW_194250" localSheetId="2" hidden="1">'P&amp;L'!$F$115</definedName>
    <definedName name="QB_ROW_195250" localSheetId="2" hidden="1">'P&amp;L'!$F$117</definedName>
    <definedName name="QB_ROW_196250" localSheetId="2" hidden="1">'P&amp;L'!$F$116</definedName>
    <definedName name="QB_ROW_198040" localSheetId="2" hidden="1">'P&amp;L'!$E$49</definedName>
    <definedName name="QB_ROW_198250" localSheetId="2" hidden="1">'P&amp;L'!$F$52</definedName>
    <definedName name="QB_ROW_198340" localSheetId="2" hidden="1">'P&amp;L'!$E$53</definedName>
    <definedName name="QB_ROW_199250" localSheetId="2" hidden="1">'P&amp;L'!$F$50</definedName>
    <definedName name="QB_ROW_200250" localSheetId="2" hidden="1">'P&amp;L'!$F$51</definedName>
    <definedName name="QB_ROW_20031" localSheetId="2" hidden="1">'P&amp;L'!$D$4</definedName>
    <definedName name="QB_ROW_2021" localSheetId="0" hidden="1">Balance!$C$4</definedName>
    <definedName name="QB_ROW_20230" localSheetId="3" hidden="1">'Payroll '!$D$9</definedName>
    <definedName name="QB_ROW_203040" localSheetId="2" hidden="1">'P&amp;L'!$E$84</definedName>
    <definedName name="QB_ROW_203250" localSheetId="2" hidden="1">'P&amp;L'!$F$86</definedName>
    <definedName name="QB_ROW_20331" localSheetId="2" hidden="1">'P&amp;L'!$D$40</definedName>
    <definedName name="QB_ROW_203340" localSheetId="2" hidden="1">'P&amp;L'!$E$87</definedName>
    <definedName name="QB_ROW_205250" localSheetId="2" hidden="1">'P&amp;L'!$F$85</definedName>
    <definedName name="QB_ROW_21031" localSheetId="2" hidden="1">'P&amp;L'!$D$42</definedName>
    <definedName name="QB_ROW_212240" localSheetId="2" hidden="1">'P&amp;L'!$E$90</definedName>
    <definedName name="QB_ROW_213240" localSheetId="2" hidden="1">'P&amp;L'!$E$89</definedName>
    <definedName name="QB_ROW_21331" localSheetId="2" hidden="1">'P&amp;L'!$D$120</definedName>
    <definedName name="QB_ROW_215240" localSheetId="2" hidden="1">'P&amp;L'!$E$54</definedName>
    <definedName name="QB_ROW_221240" localSheetId="2" hidden="1">'P&amp;L'!$E$88</definedName>
    <definedName name="QB_ROW_2220" localSheetId="0" hidden="1">Balance!$C$34</definedName>
    <definedName name="QB_ROW_22230" localSheetId="3" hidden="1">'Payroll '!$D$18</definedName>
    <definedName name="QB_ROW_2230" localSheetId="3" hidden="1">'Payroll '!$D$8</definedName>
    <definedName name="QB_ROW_2321" localSheetId="0" hidden="1">Balance!$C$11</definedName>
    <definedName name="QB_ROW_24230" localSheetId="0" hidden="1">Balance!$D$13</definedName>
    <definedName name="QB_ROW_25230" localSheetId="3" hidden="1">'Payroll '!$D$10</definedName>
    <definedName name="QB_ROW_25301" localSheetId="1" hidden="1">'Checking detail'!$A$91</definedName>
    <definedName name="QB_ROW_260240" localSheetId="2" hidden="1">'P&amp;L'!$E$62</definedName>
    <definedName name="QB_ROW_26230" localSheetId="3" hidden="1">'Payroll '!$D$7</definedName>
    <definedName name="QB_ROW_264240" localSheetId="0" hidden="1">Balance!$E$29</definedName>
    <definedName name="QB_ROW_266040" localSheetId="2" hidden="1">'P&amp;L'!$E$92</definedName>
    <definedName name="QB_ROW_266250" localSheetId="2" hidden="1">'P&amp;L'!$F$96</definedName>
    <definedName name="QB_ROW_266340" localSheetId="2" hidden="1">'P&amp;L'!$E$97</definedName>
    <definedName name="QB_ROW_268010" localSheetId="1" hidden="1">'Checking detail'!$A$80</definedName>
    <definedName name="QB_ROW_268230" localSheetId="0" hidden="1">Balance!$D$6</definedName>
    <definedName name="QB_ROW_268310" localSheetId="1" hidden="1">'Checking detail'!$A$81</definedName>
    <definedName name="QB_ROW_270250" localSheetId="2" hidden="1">'P&amp;L'!$F$44</definedName>
    <definedName name="QB_ROW_272250" localSheetId="2" hidden="1">'P&amp;L'!$F$95</definedName>
    <definedName name="QB_ROW_273250" localSheetId="2" hidden="1">'P&amp;L'!$F$94</definedName>
    <definedName name="QB_ROW_274250" localSheetId="2" hidden="1">'P&amp;L'!$F$93</definedName>
    <definedName name="QB_ROW_28230" localSheetId="3" hidden="1">'Payroll '!$D$12</definedName>
    <definedName name="QB_ROW_29230" localSheetId="3" hidden="1">'Payroll '!$D$6</definedName>
    <definedName name="QB_ROW_301" localSheetId="0" hidden="1">Balance!$A$24</definedName>
    <definedName name="QB_ROW_3021" localSheetId="0" hidden="1">Balance!$C$12</definedName>
    <definedName name="QB_ROW_3230" localSheetId="3" hidden="1">'Payroll '!$D$5</definedName>
    <definedName name="QB_ROW_3321" localSheetId="0" hidden="1">Balance!$C$14</definedName>
    <definedName name="QB_ROW_33220" localSheetId="0" hidden="1">Balance!$C$21</definedName>
    <definedName name="QB_ROW_37220" localSheetId="0" hidden="1">Balance!$C$22</definedName>
    <definedName name="QB_ROW_4021" localSheetId="0" hidden="1">Balance!$C$15</definedName>
    <definedName name="QB_ROW_4220" localSheetId="3" hidden="1">'Payroll '!$C$23</definedName>
    <definedName name="QB_ROW_4321" localSheetId="0" hidden="1">Balance!$C$18</definedName>
    <definedName name="QB_ROW_5011" localSheetId="0" hidden="1">Balance!$B$20</definedName>
    <definedName name="QB_ROW_5210" localSheetId="3" hidden="1">'Payroll '!$B$36</definedName>
    <definedName name="QB_ROW_5311" localSheetId="0" hidden="1">Balance!$B$23</definedName>
    <definedName name="QB_ROW_6010" localSheetId="1" hidden="1">'Checking detail'!$A$2</definedName>
    <definedName name="QB_ROW_6220" localSheetId="3" hidden="1">'Payroll '!$C$25</definedName>
    <definedName name="QB_ROW_6230" localSheetId="0" hidden="1">Balance!$D$5</definedName>
    <definedName name="QB_ROW_6310" localSheetId="1" hidden="1">'Checking detail'!$A$79</definedName>
    <definedName name="QB_ROW_66220" localSheetId="0" hidden="1">Balance!$C$35</definedName>
    <definedName name="QB_ROW_68040" localSheetId="2" hidden="1">'P&amp;L'!$E$18</definedName>
    <definedName name="QB_ROW_68250" localSheetId="2" hidden="1">'P&amp;L'!$F$22</definedName>
    <definedName name="QB_ROW_68340" localSheetId="2" hidden="1">'P&amp;L'!$E$23</definedName>
    <definedName name="QB_ROW_69250" localSheetId="2" hidden="1">'P&amp;L'!$F$19</definedName>
    <definedName name="QB_ROW_7001" localSheetId="0" hidden="1">Balance!$A$25</definedName>
    <definedName name="QB_ROW_70250" localSheetId="2" hidden="1">'P&amp;L'!$F$20</definedName>
    <definedName name="QB_ROW_71250" localSheetId="2" hidden="1">'P&amp;L'!$F$21</definedName>
    <definedName name="QB_ROW_7210" localSheetId="3" hidden="1">'Payroll '!$B$34</definedName>
    <definedName name="QB_ROW_7301" localSheetId="0" hidden="1">Balance!$A$38</definedName>
    <definedName name="QB_ROW_73040" localSheetId="2" hidden="1">'P&amp;L'!$E$5</definedName>
    <definedName name="QB_ROW_73250" localSheetId="2" hidden="1">'P&amp;L'!$F$7</definedName>
    <definedName name="QB_ROW_73340" localSheetId="2" hidden="1">'P&amp;L'!$E$8</definedName>
    <definedName name="QB_ROW_74250" localSheetId="2" hidden="1">'P&amp;L'!$F$6</definedName>
    <definedName name="QB_ROW_77040" localSheetId="2" hidden="1">'P&amp;L'!$E$9</definedName>
    <definedName name="QB_ROW_77250" localSheetId="2" hidden="1">'P&amp;L'!$F$12</definedName>
    <definedName name="QB_ROW_77340" localSheetId="2" hidden="1">'P&amp;L'!$E$13</definedName>
    <definedName name="QB_ROW_78250" localSheetId="2" hidden="1">'P&amp;L'!$F$10</definedName>
    <definedName name="QB_ROW_79250" localSheetId="2" hidden="1">'P&amp;L'!$F$11</definedName>
    <definedName name="QB_ROW_80040" localSheetId="2" hidden="1">'P&amp;L'!$E$14</definedName>
    <definedName name="QB_ROW_8010" localSheetId="1" hidden="1">'Checking detail'!$A$86</definedName>
    <definedName name="QB_ROW_8011" localSheetId="0" hidden="1">Balance!$B$26</definedName>
    <definedName name="QB_ROW_80340" localSheetId="2" hidden="1">'P&amp;L'!$E$17</definedName>
    <definedName name="QB_ROW_81250" localSheetId="2" hidden="1">'P&amp;L'!$F$15</definedName>
    <definedName name="QB_ROW_8210" localSheetId="3" hidden="1">'Payroll '!$B$35</definedName>
    <definedName name="QB_ROW_8230" localSheetId="0" hidden="1">Balance!$D$9</definedName>
    <definedName name="QB_ROW_8310" localSheetId="1" hidden="1">'Checking detail'!$A$88</definedName>
    <definedName name="QB_ROW_8311" localSheetId="0" hidden="1">Balance!$B$32</definedName>
    <definedName name="QB_ROW_83250" localSheetId="2" hidden="1">'P&amp;L'!$F$16</definedName>
    <definedName name="QB_ROW_85040" localSheetId="2" hidden="1">'P&amp;L'!$E$36</definedName>
    <definedName name="QB_ROW_85250" localSheetId="2" hidden="1">'P&amp;L'!$F$38</definedName>
    <definedName name="QB_ROW_85340" localSheetId="2" hidden="1">'P&amp;L'!$E$39</definedName>
    <definedName name="QB_ROW_86321" localSheetId="2" hidden="1">'P&amp;L'!$C$41</definedName>
    <definedName name="QB_ROW_87250" localSheetId="2" hidden="1">'P&amp;L'!$F$37</definedName>
    <definedName name="QB_ROW_89040" localSheetId="2" hidden="1">'P&amp;L'!$E$26</definedName>
    <definedName name="QB_ROW_89340" localSheetId="2" hidden="1">'P&amp;L'!$E$35</definedName>
    <definedName name="QB_ROW_90050" localSheetId="2" hidden="1">'P&amp;L'!$F$27</definedName>
    <definedName name="QB_ROW_9010" localSheetId="1" hidden="1">'Checking detail'!$A$84</definedName>
    <definedName name="QB_ROW_9021" localSheetId="0" hidden="1">Balance!$C$27</definedName>
    <definedName name="QB_ROW_90260" localSheetId="2" hidden="1">'P&amp;L'!$G$32</definedName>
    <definedName name="QB_ROW_90350" localSheetId="2" hidden="1">'P&amp;L'!$F$33</definedName>
    <definedName name="QB_ROW_9220" localSheetId="3" hidden="1">'Payroll '!$C$24</definedName>
    <definedName name="QB_ROW_92260" localSheetId="2" hidden="1">'P&amp;L'!$G$30</definedName>
    <definedName name="QB_ROW_9230" localSheetId="0" hidden="1">Balance!$D$8</definedName>
    <definedName name="QB_ROW_9310" localSheetId="1" hidden="1">'Checking detail'!$A$85</definedName>
    <definedName name="QB_ROW_9321" localSheetId="0" hidden="1">Balance!$C$31</definedName>
    <definedName name="QB_ROW_93260" localSheetId="2" hidden="1">'P&amp;L'!$G$31</definedName>
    <definedName name="QB_ROW_94260" localSheetId="2" hidden="1">'P&amp;L'!$G$28</definedName>
    <definedName name="QB_ROW_96260" localSheetId="2" hidden="1">'P&amp;L'!$G$29</definedName>
    <definedName name="QB_ROW_97250" localSheetId="2" hidden="1">'P&amp;L'!$F$34</definedName>
    <definedName name="QB_ROW_99240" localSheetId="2" hidden="1">'P&amp;L'!$E$24</definedName>
    <definedName name="QBCANSUPPORTUPDATE" localSheetId="0">TRUE</definedName>
    <definedName name="QBCANSUPPORTUPDATE" localSheetId="1">TRUE</definedName>
    <definedName name="QBCANSUPPORTUPDATE" localSheetId="2">TRUE</definedName>
    <definedName name="QBCANSUPPORTUPDATE" localSheetId="3">TRUE</definedName>
    <definedName name="QBCOMPANYFILENAME" localSheetId="0">"C:\Users\grb69\Desktop\Client QuickBooks\CASA of the Fox Cities\CASA of the Fox Cities 7-1-19.qbw"</definedName>
    <definedName name="QBCOMPANYFILENAME" localSheetId="1">"C:\Users\grb69\Desktop\Client QuickBooks\CASA of the Fox Cities\CASA of the Fox Cities 7-1-19.qbw"</definedName>
    <definedName name="QBCOMPANYFILENAME" localSheetId="2">"C:\Users\grb69\Desktop\Client QuickBooks\CASA of the Fox Cities\CASA of the Fox Cities 7-1-19.qbw"</definedName>
    <definedName name="QBCOMPANYFILENAME" localSheetId="3">"C:\Users\grb69\Desktop\Client QuickBooks\CASA of the Fox Cities\CASA of the Fox Cities 7-1-19.qbw"</definedName>
    <definedName name="QBENDDATE" localSheetId="0">20190630</definedName>
    <definedName name="QBENDDATE" localSheetId="1">20190630</definedName>
    <definedName name="QBENDDATE" localSheetId="2">20190630</definedName>
    <definedName name="QBENDDATE" localSheetId="3">20190630</definedName>
    <definedName name="QBHEADERSONSCREEN" localSheetId="0">FALSE</definedName>
    <definedName name="QBHEADERSONSCREEN" localSheetId="1">FALSE</definedName>
    <definedName name="QBHEADERSONSCREEN" localSheetId="2">FALSE</definedName>
    <definedName name="QBHEADERSONSCREEN" localSheetId="3">FALSE</definedName>
    <definedName name="QBMETADATASIZE" localSheetId="0">5907</definedName>
    <definedName name="QBMETADATASIZE" localSheetId="1">7535</definedName>
    <definedName name="QBMETADATASIZE" localSheetId="2">5907</definedName>
    <definedName name="QBMETADATASIZE" localSheetId="3">5907</definedName>
    <definedName name="QBPRESERVECOLOR" localSheetId="0">TRUE</definedName>
    <definedName name="QBPRESERVECOLOR" localSheetId="1">TRUE</definedName>
    <definedName name="QBPRESERVECOLOR" localSheetId="2">TRUE</definedName>
    <definedName name="QBPRESERVECOLOR" localSheetId="3">TRUE</definedName>
    <definedName name="QBPRESERVEFONT" localSheetId="0">TRUE</definedName>
    <definedName name="QBPRESERVEFONT" localSheetId="1">TRUE</definedName>
    <definedName name="QBPRESERVEFONT" localSheetId="2">TRUE</definedName>
    <definedName name="QBPRESERVEFONT" localSheetId="3">TRUE</definedName>
    <definedName name="QBPRESERVEROWHEIGHT" localSheetId="0">TRUE</definedName>
    <definedName name="QBPRESERVEROWHEIGHT" localSheetId="1">TRUE</definedName>
    <definedName name="QBPRESERVEROWHEIGHT" localSheetId="2">TRUE</definedName>
    <definedName name="QBPRESERVEROWHEIGHT" localSheetId="3">TRUE</definedName>
    <definedName name="QBPRESERVESPACE" localSheetId="0">TRUE</definedName>
    <definedName name="QBPRESERVESPACE" localSheetId="1">TRUE</definedName>
    <definedName name="QBPRESERVESPACE" localSheetId="2">TRUE</definedName>
    <definedName name="QBPRESERVESPACE" localSheetId="3">TRUE</definedName>
    <definedName name="QBREPORTCOLAXIS" localSheetId="0">0</definedName>
    <definedName name="QBREPORTCOLAXIS" localSheetId="1">0</definedName>
    <definedName name="QBREPORTCOLAXIS" localSheetId="2">0</definedName>
    <definedName name="QBREPORTCOLAXIS" localSheetId="3">17</definedName>
    <definedName name="QBREPORTCOMPANYID" localSheetId="0">"c75cd512b7e3421e88414b8c021f2a6d"</definedName>
    <definedName name="QBREPORTCOMPANYID" localSheetId="1">"c75cd512b7e3421e88414b8c021f2a6d"</definedName>
    <definedName name="QBREPORTCOMPANYID" localSheetId="2">"c75cd512b7e3421e88414b8c021f2a6d"</definedName>
    <definedName name="QBREPORTCOMPANYID" localSheetId="3">"c75cd512b7e3421e88414b8c021f2a6d"</definedName>
    <definedName name="QBREPORTCOMPARECOL_ANNUALBUDGET" localSheetId="0">FALSE</definedName>
    <definedName name="QBREPORTCOMPARECOL_ANNUALBUDGET" localSheetId="1">FALSE</definedName>
    <definedName name="QBREPORTCOMPARECOL_ANNUALBUDGET" localSheetId="2">TRUE</definedName>
    <definedName name="QBREPORTCOMPARECOL_ANNUALBUDGET" localSheetId="3">FALSE</definedName>
    <definedName name="QBREPORTCOMPARECOL_AVGCOGS" localSheetId="0">FALSE</definedName>
    <definedName name="QBREPORTCOMPARECOL_AVGCOGS" localSheetId="1">FALSE</definedName>
    <definedName name="QBREPORTCOMPARECOL_AVGCOGS" localSheetId="2">FALSE</definedName>
    <definedName name="QBREPORTCOMPARECOL_AVGCOGS" localSheetId="3">FALSE</definedName>
    <definedName name="QBREPORTCOMPARECOL_AVGPRICE" localSheetId="0">FALSE</definedName>
    <definedName name="QBREPORTCOMPARECOL_AVGPRICE" localSheetId="1">FALSE</definedName>
    <definedName name="QBREPORTCOMPARECOL_AVGPRICE" localSheetId="2">FALSE</definedName>
    <definedName name="QBREPORTCOMPARECOL_AVGPRICE" localSheetId="3">FALSE</definedName>
    <definedName name="QBREPORTCOMPARECOL_BUDDIFF" localSheetId="0">FALSE</definedName>
    <definedName name="QBREPORTCOMPARECOL_BUDDIFF" localSheetId="1">FALSE</definedName>
    <definedName name="QBREPORTCOMPARECOL_BUDDIFF" localSheetId="2">FALSE</definedName>
    <definedName name="QBREPORTCOMPARECOL_BUDDIFF" localSheetId="3">FALSE</definedName>
    <definedName name="QBREPORTCOMPARECOL_BUDGET" localSheetId="0">FALSE</definedName>
    <definedName name="QBREPORTCOMPARECOL_BUDGET" localSheetId="1">FALSE</definedName>
    <definedName name="QBREPORTCOMPARECOL_BUDGET" localSheetId="2">TRUE</definedName>
    <definedName name="QBREPORTCOMPARECOL_BUDGET" localSheetId="3">FALSE</definedName>
    <definedName name="QBREPORTCOMPARECOL_BUDPCT" localSheetId="0">FALSE</definedName>
    <definedName name="QBREPORTCOMPARECOL_BUDPCT" localSheetId="1">FALSE</definedName>
    <definedName name="QBREPORTCOMPARECOL_BUDPCT" localSheetId="2">FALSE</definedName>
    <definedName name="QBREPORTCOMPARECOL_BUDPCT" localSheetId="3">FALSE</definedName>
    <definedName name="QBREPORTCOMPARECOL_COGS" localSheetId="0">FALSE</definedName>
    <definedName name="QBREPORTCOMPARECOL_COGS" localSheetId="1">FALSE</definedName>
    <definedName name="QBREPORTCOMPARECOL_COGS" localSheetId="2">FALSE</definedName>
    <definedName name="QBREPORTCOMPARECOL_COGS" localSheetId="3">FALSE</definedName>
    <definedName name="QBREPORTCOMPARECOL_EXCLUDEAMOUNT" localSheetId="0">FALSE</definedName>
    <definedName name="QBREPORTCOMPARECOL_EXCLUDEAMOUNT" localSheetId="1">FALSE</definedName>
    <definedName name="QBREPORTCOMPARECOL_EXCLUDEAMOUNT" localSheetId="2">FALSE</definedName>
    <definedName name="QBREPORTCOMPARECOL_EXCLUDEAMOUNT" localSheetId="3">FALSE</definedName>
    <definedName name="QBREPORTCOMPARECOL_EXCLUDECURPERIOD" localSheetId="0">FALSE</definedName>
    <definedName name="QBREPORTCOMPARECOL_EXCLUDECURPERIOD" localSheetId="1">FALSE</definedName>
    <definedName name="QBREPORTCOMPARECOL_EXCLUDECURPERIOD" localSheetId="2">FALSE</definedName>
    <definedName name="QBREPORTCOMPARECOL_EXCLUDECURPERIOD" localSheetId="3">FALSE</definedName>
    <definedName name="QBREPORTCOMPARECOL_FORECAST" localSheetId="0">FALSE</definedName>
    <definedName name="QBREPORTCOMPARECOL_FORECAST" localSheetId="1">FALSE</definedName>
    <definedName name="QBREPORTCOMPARECOL_FORECAST" localSheetId="2">FALSE</definedName>
    <definedName name="QBREPORTCOMPARECOL_FORECAST" localSheetId="3">FALSE</definedName>
    <definedName name="QBREPORTCOMPARECOL_GROSSMARGIN" localSheetId="0">FALSE</definedName>
    <definedName name="QBREPORTCOMPARECOL_GROSSMARGIN" localSheetId="1">FALSE</definedName>
    <definedName name="QBREPORTCOMPARECOL_GROSSMARGIN" localSheetId="2">FALSE</definedName>
    <definedName name="QBREPORTCOMPARECOL_GROSSMARGIN" localSheetId="3">FALSE</definedName>
    <definedName name="QBREPORTCOMPARECOL_GROSSMARGINPCT" localSheetId="0">FALSE</definedName>
    <definedName name="QBREPORTCOMPARECOL_GROSSMARGINPCT" localSheetId="1">FALSE</definedName>
    <definedName name="QBREPORTCOMPARECOL_GROSSMARGINPCT" localSheetId="2">FALSE</definedName>
    <definedName name="QBREPORTCOMPARECOL_GROSSMARGINPCT" localSheetId="3">FALSE</definedName>
    <definedName name="QBREPORTCOMPARECOL_HOURS" localSheetId="0">FALSE</definedName>
    <definedName name="QBREPORTCOMPARECOL_HOURS" localSheetId="1">FALSE</definedName>
    <definedName name="QBREPORTCOMPARECOL_HOURS" localSheetId="2">FALSE</definedName>
    <definedName name="QBREPORTCOMPARECOL_HOURS" localSheetId="3">TRUE</definedName>
    <definedName name="QBREPORTCOMPARECOL_PCTCOL" localSheetId="0">FALSE</definedName>
    <definedName name="QBREPORTCOMPARECOL_PCTCOL" localSheetId="1">FALSE</definedName>
    <definedName name="QBREPORTCOMPARECOL_PCTCOL" localSheetId="2">FALSE</definedName>
    <definedName name="QBREPORTCOMPARECOL_PCTCOL" localSheetId="3">FALSE</definedName>
    <definedName name="QBREPORTCOMPARECOL_PCTEXPENSE" localSheetId="0">FALSE</definedName>
    <definedName name="QBREPORTCOMPARECOL_PCTEXPENSE" localSheetId="1">FALSE</definedName>
    <definedName name="QBREPORTCOMPARECOL_PCTEXPENSE" localSheetId="2">FALSE</definedName>
    <definedName name="QBREPORTCOMPARECOL_PCTEXPENSE" localSheetId="3">FALSE</definedName>
    <definedName name="QBREPORTCOMPARECOL_PCTINCOME" localSheetId="0">FALSE</definedName>
    <definedName name="QBREPORTCOMPARECOL_PCTINCOME" localSheetId="1">FALSE</definedName>
    <definedName name="QBREPORTCOMPARECOL_PCTINCOME" localSheetId="2">FALSE</definedName>
    <definedName name="QBREPORTCOMPARECOL_PCTINCOME" localSheetId="3">FALSE</definedName>
    <definedName name="QBREPORTCOMPARECOL_PCTOFSALES" localSheetId="0">FALSE</definedName>
    <definedName name="QBREPORTCOMPARECOL_PCTOFSALES" localSheetId="1">FALSE</definedName>
    <definedName name="QBREPORTCOMPARECOL_PCTOFSALES" localSheetId="2">FALSE</definedName>
    <definedName name="QBREPORTCOMPARECOL_PCTOFSALES" localSheetId="3">FALSE</definedName>
    <definedName name="QBREPORTCOMPARECOL_PCTROW" localSheetId="0">FALSE</definedName>
    <definedName name="QBREPORTCOMPARECOL_PCTROW" localSheetId="1">FALSE</definedName>
    <definedName name="QBREPORTCOMPARECOL_PCTROW" localSheetId="2">FALSE</definedName>
    <definedName name="QBREPORTCOMPARECOL_PCTROW" localSheetId="3">FALSE</definedName>
    <definedName name="QBREPORTCOMPARECOL_PPDIFF" localSheetId="0">FALSE</definedName>
    <definedName name="QBREPORTCOMPARECOL_PPDIFF" localSheetId="1">FALSE</definedName>
    <definedName name="QBREPORTCOMPARECOL_PPDIFF" localSheetId="2">FALSE</definedName>
    <definedName name="QBREPORTCOMPARECOL_PPDIFF" localSheetId="3">FALSE</definedName>
    <definedName name="QBREPORTCOMPARECOL_PPPCT" localSheetId="0">FALSE</definedName>
    <definedName name="QBREPORTCOMPARECOL_PPPCT" localSheetId="1">FALSE</definedName>
    <definedName name="QBREPORTCOMPARECOL_PPPCT" localSheetId="2">FALSE</definedName>
    <definedName name="QBREPORTCOMPARECOL_PPPCT" localSheetId="3">FALSE</definedName>
    <definedName name="QBREPORTCOMPARECOL_PREVPERIOD" localSheetId="0">FALSE</definedName>
    <definedName name="QBREPORTCOMPARECOL_PREVPERIOD" localSheetId="1">FALSE</definedName>
    <definedName name="QBREPORTCOMPARECOL_PREVPERIOD" localSheetId="2">FALSE</definedName>
    <definedName name="QBREPORTCOMPARECOL_PREVPERIOD" localSheetId="3">FALSE</definedName>
    <definedName name="QBREPORTCOMPARECOL_PREVYEAR" localSheetId="0">FALSE</definedName>
    <definedName name="QBREPORTCOMPARECOL_PREVYEAR" localSheetId="1">FALSE</definedName>
    <definedName name="QBREPORTCOMPARECOL_PREVYEAR" localSheetId="2">FALSE</definedName>
    <definedName name="QBREPORTCOMPARECOL_PREVYEAR" localSheetId="3">FALSE</definedName>
    <definedName name="QBREPORTCOMPARECOL_PYDIFF" localSheetId="0">FALSE</definedName>
    <definedName name="QBREPORTCOMPARECOL_PYDIFF" localSheetId="1">FALSE</definedName>
    <definedName name="QBREPORTCOMPARECOL_PYDIFF" localSheetId="2">FALSE</definedName>
    <definedName name="QBREPORTCOMPARECOL_PYDIFF" localSheetId="3">FALSE</definedName>
    <definedName name="QBREPORTCOMPARECOL_PYPCT" localSheetId="0">FALSE</definedName>
    <definedName name="QBREPORTCOMPARECOL_PYPCT" localSheetId="1">FALSE</definedName>
    <definedName name="QBREPORTCOMPARECOL_PYPCT" localSheetId="2">FALSE</definedName>
    <definedName name="QBREPORTCOMPARECOL_PYPCT" localSheetId="3">FALSE</definedName>
    <definedName name="QBREPORTCOMPARECOL_QTY" localSheetId="0">FALSE</definedName>
    <definedName name="QBREPORTCOMPARECOL_QTY" localSheetId="1">FALSE</definedName>
    <definedName name="QBREPORTCOMPARECOL_QTY" localSheetId="2">FALSE</definedName>
    <definedName name="QBREPORTCOMPARECOL_QTY" localSheetId="3">FALSE</definedName>
    <definedName name="QBREPORTCOMPARECOL_RATE" localSheetId="0">FALSE</definedName>
    <definedName name="QBREPORTCOMPARECOL_RATE" localSheetId="1">FALSE</definedName>
    <definedName name="QBREPORTCOMPARECOL_RATE" localSheetId="2">FALSE</definedName>
    <definedName name="QBREPORTCOMPARECOL_RATE" localSheetId="3">TRUE</definedName>
    <definedName name="QBREPORTCOMPARECOL_TRIPBILLEDMILES" localSheetId="0">FALSE</definedName>
    <definedName name="QBREPORTCOMPARECOL_TRIPBILLEDMILES" localSheetId="1">FALSE</definedName>
    <definedName name="QBREPORTCOMPARECOL_TRIPBILLEDMILES" localSheetId="2">FALSE</definedName>
    <definedName name="QBREPORTCOMPARECOL_TRIPBILLEDMILES" localSheetId="3">FALSE</definedName>
    <definedName name="QBREPORTCOMPARECOL_TRIPBILLINGAMOUNT" localSheetId="0">FALSE</definedName>
    <definedName name="QBREPORTCOMPARECOL_TRIPBILLINGAMOUNT" localSheetId="1">FALSE</definedName>
    <definedName name="QBREPORTCOMPARECOL_TRIPBILLINGAMOUNT" localSheetId="2">FALSE</definedName>
    <definedName name="QBREPORTCOMPARECOL_TRIPBILLINGAMOUNT" localSheetId="3">FALSE</definedName>
    <definedName name="QBREPORTCOMPARECOL_TRIPMILES" localSheetId="0">FALSE</definedName>
    <definedName name="QBREPORTCOMPARECOL_TRIPMILES" localSheetId="1">FALSE</definedName>
    <definedName name="QBREPORTCOMPARECOL_TRIPMILES" localSheetId="2">FALSE</definedName>
    <definedName name="QBREPORTCOMPARECOL_TRIPMILES" localSheetId="3">FALSE</definedName>
    <definedName name="QBREPORTCOMPARECOL_TRIPNOTBILLABLEMILES" localSheetId="0">FALSE</definedName>
    <definedName name="QBREPORTCOMPARECOL_TRIPNOTBILLABLEMILES" localSheetId="1">FALSE</definedName>
    <definedName name="QBREPORTCOMPARECOL_TRIPNOTBILLABLEMILES" localSheetId="2">FALSE</definedName>
    <definedName name="QBREPORTCOMPARECOL_TRIPNOTBILLABLEMILES" localSheetId="3">FALSE</definedName>
    <definedName name="QBREPORTCOMPARECOL_TRIPTAXDEDUCTIBLEAMOUNT" localSheetId="0">FALSE</definedName>
    <definedName name="QBREPORTCOMPARECOL_TRIPTAXDEDUCTIBLEAMOUNT" localSheetId="1">FALSE</definedName>
    <definedName name="QBREPORTCOMPARECOL_TRIPTAXDEDUCTIBLEAMOUNT" localSheetId="2">FALSE</definedName>
    <definedName name="QBREPORTCOMPARECOL_TRIPTAXDEDUCTIBLEAMOUNT" localSheetId="3">FALSE</definedName>
    <definedName name="QBREPORTCOMPARECOL_TRIPUNBILLEDMILES" localSheetId="0">FALSE</definedName>
    <definedName name="QBREPORTCOMPARECOL_TRIPUNBILLEDMILES" localSheetId="1">FALSE</definedName>
    <definedName name="QBREPORTCOMPARECOL_TRIPUNBILLEDMILES" localSheetId="2">FALSE</definedName>
    <definedName name="QBREPORTCOMPARECOL_TRIPUNBILLEDMILES" localSheetId="3">FALSE</definedName>
    <definedName name="QBREPORTCOMPARECOL_YTD" localSheetId="0">FALSE</definedName>
    <definedName name="QBREPORTCOMPARECOL_YTD" localSheetId="1">FALSE</definedName>
    <definedName name="QBREPORTCOMPARECOL_YTD" localSheetId="2">TRUE</definedName>
    <definedName name="QBREPORTCOMPARECOL_YTD" localSheetId="3">FALSE</definedName>
    <definedName name="QBREPORTCOMPARECOL_YTDBUDGET" localSheetId="0">FALSE</definedName>
    <definedName name="QBREPORTCOMPARECOL_YTDBUDGET" localSheetId="1">FALSE</definedName>
    <definedName name="QBREPORTCOMPARECOL_YTDBUDGET" localSheetId="2">TRUE</definedName>
    <definedName name="QBREPORTCOMPARECOL_YTDBUDGET" localSheetId="3">FALSE</definedName>
    <definedName name="QBREPORTCOMPARECOL_YTDPCT" localSheetId="0">FALSE</definedName>
    <definedName name="QBREPORTCOMPARECOL_YTDPCT" localSheetId="1">FALSE</definedName>
    <definedName name="QBREPORTCOMPARECOL_YTDPCT" localSheetId="2">FALSE</definedName>
    <definedName name="QBREPORTCOMPARECOL_YTDPCT" localSheetId="3">FALSE</definedName>
    <definedName name="QBREPORTROWAXIS" localSheetId="0">9</definedName>
    <definedName name="QBREPORTROWAXIS" localSheetId="1">12</definedName>
    <definedName name="QBREPORTROWAXIS" localSheetId="2">11</definedName>
    <definedName name="QBREPORTROWAXIS" localSheetId="3">61</definedName>
    <definedName name="QBREPORTSUBCOLAXIS" localSheetId="0">0</definedName>
    <definedName name="QBREPORTSUBCOLAXIS" localSheetId="1">0</definedName>
    <definedName name="QBREPORTSUBCOLAXIS" localSheetId="2">24</definedName>
    <definedName name="QBREPORTSUBCOLAXIS" localSheetId="3">24</definedName>
    <definedName name="QBREPORTTYPE" localSheetId="0">5</definedName>
    <definedName name="QBREPORTTYPE" localSheetId="1">109</definedName>
    <definedName name="QBREPORTTYPE" localSheetId="2">273</definedName>
    <definedName name="QBREPORTTYPE" localSheetId="3">104</definedName>
    <definedName name="QBROWHEADERS" localSheetId="0">5</definedName>
    <definedName name="QBROWHEADERS" localSheetId="1">2</definedName>
    <definedName name="QBROWHEADERS" localSheetId="2">7</definedName>
    <definedName name="QBROWHEADERS" localSheetId="3">4</definedName>
    <definedName name="QBSTARTDATE" localSheetId="0">20190601</definedName>
    <definedName name="QBSTARTDATE" localSheetId="1">20190601</definedName>
    <definedName name="QBSTARTDATE" localSheetId="2">20190601</definedName>
    <definedName name="QBSTARTDATE" localSheetId="3">20190601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90" i="4" l="1"/>
  <c r="S88" i="4"/>
  <c r="Q88" i="4"/>
  <c r="O88" i="4"/>
  <c r="S85" i="4"/>
  <c r="S83" i="4"/>
  <c r="S81" i="4"/>
  <c r="S79" i="4"/>
  <c r="S91" i="4" s="1"/>
  <c r="Q79" i="4"/>
  <c r="Q91" i="4" s="1"/>
  <c r="O79" i="4"/>
  <c r="O91" i="4" s="1"/>
  <c r="AY38" i="3" l="1"/>
  <c r="AS38" i="3"/>
  <c r="AM38" i="3"/>
  <c r="AG38" i="3"/>
  <c r="AA38" i="3"/>
  <c r="U38" i="3"/>
  <c r="O38" i="3"/>
  <c r="I38" i="3"/>
  <c r="AY37" i="3"/>
  <c r="AY36" i="3"/>
  <c r="AY35" i="3"/>
  <c r="AY34" i="3"/>
  <c r="AY32" i="3"/>
  <c r="AU32" i="3"/>
  <c r="AS32" i="3"/>
  <c r="AO32" i="3"/>
  <c r="AM32" i="3"/>
  <c r="AI32" i="3"/>
  <c r="AG32" i="3"/>
  <c r="AC32" i="3"/>
  <c r="AA32" i="3"/>
  <c r="W32" i="3"/>
  <c r="U32" i="3"/>
  <c r="Q32" i="3"/>
  <c r="O32" i="3"/>
  <c r="K32" i="3"/>
  <c r="I32" i="3"/>
  <c r="E32" i="3"/>
  <c r="AY31" i="3"/>
  <c r="AS31" i="3"/>
  <c r="AM31" i="3"/>
  <c r="AG31" i="3"/>
  <c r="AA31" i="3"/>
  <c r="U31" i="3"/>
  <c r="O31" i="3"/>
  <c r="I31" i="3"/>
  <c r="AY30" i="3"/>
  <c r="AY28" i="3"/>
  <c r="AS28" i="3"/>
  <c r="AM28" i="3"/>
  <c r="AG28" i="3"/>
  <c r="AA28" i="3"/>
  <c r="U28" i="3"/>
  <c r="O28" i="3"/>
  <c r="I28" i="3"/>
  <c r="AY27" i="3"/>
  <c r="AY26" i="3"/>
  <c r="AY25" i="3"/>
  <c r="AY24" i="3"/>
  <c r="AY23" i="3"/>
  <c r="AY21" i="3"/>
  <c r="AU21" i="3"/>
  <c r="AS21" i="3"/>
  <c r="AO21" i="3"/>
  <c r="AM21" i="3"/>
  <c r="AI21" i="3"/>
  <c r="AG21" i="3"/>
  <c r="AC21" i="3"/>
  <c r="AA21" i="3"/>
  <c r="W21" i="3"/>
  <c r="U21" i="3"/>
  <c r="Q21" i="3"/>
  <c r="O21" i="3"/>
  <c r="K21" i="3"/>
  <c r="I21" i="3"/>
  <c r="E21" i="3"/>
  <c r="AY20" i="3"/>
  <c r="AS20" i="3"/>
  <c r="AM20" i="3"/>
  <c r="AG20" i="3"/>
  <c r="AA20" i="3"/>
  <c r="U20" i="3"/>
  <c r="O20" i="3"/>
  <c r="I20" i="3"/>
  <c r="AY19" i="3"/>
  <c r="AY18" i="3"/>
  <c r="AY17" i="3"/>
  <c r="AY16" i="3"/>
  <c r="AY15" i="3"/>
  <c r="AY13" i="3"/>
  <c r="AU13" i="3"/>
  <c r="AS13" i="3"/>
  <c r="AO13" i="3"/>
  <c r="AM13" i="3"/>
  <c r="AI13" i="3"/>
  <c r="AG13" i="3"/>
  <c r="AC13" i="3"/>
  <c r="AA13" i="3"/>
  <c r="W13" i="3"/>
  <c r="U13" i="3"/>
  <c r="Q13" i="3"/>
  <c r="O13" i="3"/>
  <c r="K13" i="3"/>
  <c r="I13" i="3"/>
  <c r="E13" i="3"/>
  <c r="AY12" i="3"/>
  <c r="AY11" i="3"/>
  <c r="AY10" i="3"/>
  <c r="AU10" i="3"/>
  <c r="AY9" i="3"/>
  <c r="AU9" i="3"/>
  <c r="AY8" i="3"/>
  <c r="AU8" i="3"/>
  <c r="AY7" i="3"/>
  <c r="AU7" i="3"/>
  <c r="AY6" i="3"/>
  <c r="AU6" i="3"/>
  <c r="AY5" i="3"/>
  <c r="AU5" i="3"/>
  <c r="F37" i="2" l="1"/>
  <c r="F38" i="2" s="1"/>
  <c r="F32" i="2"/>
  <c r="F31" i="2"/>
  <c r="F30" i="2"/>
  <c r="F23" i="2"/>
  <c r="F18" i="2"/>
  <c r="F14" i="2"/>
  <c r="F19" i="2" s="1"/>
  <c r="F24" i="2" s="1"/>
  <c r="F11" i="2"/>
  <c r="P120" i="1" l="1"/>
  <c r="N120" i="1"/>
  <c r="L120" i="1"/>
  <c r="J120" i="1"/>
  <c r="H120" i="1"/>
  <c r="P119" i="1"/>
  <c r="N119" i="1"/>
  <c r="L119" i="1"/>
  <c r="J119" i="1"/>
  <c r="H119" i="1"/>
  <c r="P113" i="1"/>
  <c r="N113" i="1"/>
  <c r="L113" i="1"/>
  <c r="J113" i="1"/>
  <c r="H113" i="1"/>
  <c r="P107" i="1"/>
  <c r="N107" i="1"/>
  <c r="L107" i="1"/>
  <c r="J107" i="1"/>
  <c r="H107" i="1"/>
  <c r="P102" i="1"/>
  <c r="N102" i="1"/>
  <c r="L102" i="1"/>
  <c r="J102" i="1"/>
  <c r="H102" i="1"/>
  <c r="P97" i="1"/>
  <c r="N97" i="1"/>
  <c r="L97" i="1"/>
  <c r="J97" i="1"/>
  <c r="H97" i="1"/>
  <c r="P87" i="1"/>
  <c r="N87" i="1"/>
  <c r="L87" i="1"/>
  <c r="J87" i="1"/>
  <c r="H87" i="1"/>
  <c r="P83" i="1"/>
  <c r="N83" i="1"/>
  <c r="L83" i="1"/>
  <c r="J83" i="1"/>
  <c r="H83" i="1"/>
  <c r="P81" i="1"/>
  <c r="N81" i="1"/>
  <c r="L81" i="1"/>
  <c r="J81" i="1"/>
  <c r="H81" i="1"/>
  <c r="P67" i="1"/>
  <c r="N67" i="1"/>
  <c r="L67" i="1"/>
  <c r="J67" i="1"/>
  <c r="H67" i="1"/>
  <c r="P60" i="1"/>
  <c r="N60" i="1"/>
  <c r="L60" i="1"/>
  <c r="J60" i="1"/>
  <c r="H60" i="1"/>
  <c r="P53" i="1"/>
  <c r="N53" i="1"/>
  <c r="L53" i="1"/>
  <c r="J53" i="1"/>
  <c r="H53" i="1"/>
  <c r="P48" i="1"/>
  <c r="N48" i="1"/>
  <c r="L48" i="1"/>
  <c r="J48" i="1"/>
  <c r="H48" i="1"/>
  <c r="J40" i="1"/>
  <c r="J41" i="1" s="1"/>
  <c r="J121" i="1" s="1"/>
  <c r="J122" i="1" s="1"/>
  <c r="P39" i="1"/>
  <c r="N39" i="1"/>
  <c r="L39" i="1"/>
  <c r="J39" i="1"/>
  <c r="H39" i="1"/>
  <c r="P35" i="1"/>
  <c r="N35" i="1"/>
  <c r="L35" i="1"/>
  <c r="J35" i="1"/>
  <c r="H35" i="1"/>
  <c r="P33" i="1"/>
  <c r="N33" i="1"/>
  <c r="L33" i="1"/>
  <c r="J33" i="1"/>
  <c r="H33" i="1"/>
  <c r="P23" i="1"/>
  <c r="N23" i="1"/>
  <c r="L23" i="1"/>
  <c r="J23" i="1"/>
  <c r="H23" i="1"/>
  <c r="P17" i="1"/>
  <c r="N17" i="1"/>
  <c r="L17" i="1"/>
  <c r="L40" i="1" s="1"/>
  <c r="L41" i="1" s="1"/>
  <c r="L121" i="1" s="1"/>
  <c r="L122" i="1" s="1"/>
  <c r="J17" i="1"/>
  <c r="H17" i="1"/>
  <c r="H40" i="1" s="1"/>
  <c r="H41" i="1" s="1"/>
  <c r="H121" i="1" s="1"/>
  <c r="H122" i="1" s="1"/>
  <c r="P13" i="1"/>
  <c r="N13" i="1"/>
  <c r="L13" i="1"/>
  <c r="J13" i="1"/>
  <c r="H13" i="1"/>
  <c r="P8" i="1"/>
  <c r="P40" i="1" s="1"/>
  <c r="P41" i="1" s="1"/>
  <c r="P121" i="1" s="1"/>
  <c r="P122" i="1" s="1"/>
  <c r="N8" i="1"/>
  <c r="N40" i="1" s="1"/>
  <c r="N41" i="1" s="1"/>
  <c r="N121" i="1" s="1"/>
  <c r="N122" i="1" s="1"/>
  <c r="L8" i="1"/>
  <c r="J8" i="1"/>
  <c r="H8" i="1"/>
</calcChain>
</file>

<file path=xl/sharedStrings.xml><?xml version="1.0" encoding="utf-8"?>
<sst xmlns="http://schemas.openxmlformats.org/spreadsheetml/2006/main" count="536" uniqueCount="329">
  <si>
    <t>Jun 19</t>
  </si>
  <si>
    <t>Budget</t>
  </si>
  <si>
    <t>Ordinary Income/Expense</t>
  </si>
  <si>
    <t>Income</t>
  </si>
  <si>
    <t>40050 · Association &amp; Church Donations</t>
  </si>
  <si>
    <t>40050.1 · Civic Groups</t>
  </si>
  <si>
    <t>40050 · Association &amp; Church Donations - Other</t>
  </si>
  <si>
    <t>Total 40050 · Association &amp; Church Donations</t>
  </si>
  <si>
    <t>40150 · Business Donations</t>
  </si>
  <si>
    <t>40150.1 · Business donations{209}</t>
  </si>
  <si>
    <t>40150.2 · Employee match{210}</t>
  </si>
  <si>
    <t>40150 · Business Donations - Other</t>
  </si>
  <si>
    <t>Total 40150 · Business Donations</t>
  </si>
  <si>
    <t>40200 · Foundation Grants</t>
  </si>
  <si>
    <t>40200.1 · Foundations general operating</t>
  </si>
  <si>
    <t>40200.3 · Government grants</t>
  </si>
  <si>
    <t>Total 40200 · Foundation Grants</t>
  </si>
  <si>
    <t>40000 · Individual Contributions</t>
  </si>
  <si>
    <t>40000.1 · Ind. Contributions - Annual App</t>
  </si>
  <si>
    <t>40000.2 · Ind. Contributions - Board Memb</t>
  </si>
  <si>
    <t>40000.3 · Ind. Contributions - General Do</t>
  </si>
  <si>
    <t>40000 · Individual Contributions - Other</t>
  </si>
  <si>
    <t>Total 40000 · Individual Contributions</t>
  </si>
  <si>
    <t>40900 · Investment Interest</t>
  </si>
  <si>
    <t>Non Profit Income</t>
  </si>
  <si>
    <t>40600 · Special Event Revenue</t>
  </si>
  <si>
    <t>40600.1 · Casablanca</t>
  </si>
  <si>
    <t>40600.d · Auction</t>
  </si>
  <si>
    <t>40600.f · Other</t>
  </si>
  <si>
    <t>40600.b · Table Sponsors</t>
  </si>
  <si>
    <t>40600.c · Tickets</t>
  </si>
  <si>
    <t>40600.1 · Casablanca - Other</t>
  </si>
  <si>
    <t>Total 40600.1 · Casablanca</t>
  </si>
  <si>
    <t>40600.2 · Third Party Events</t>
  </si>
  <si>
    <t>Total 40600 · Special Event Revenue</t>
  </si>
  <si>
    <t>40300 · United Way</t>
  </si>
  <si>
    <t>40300.2 · Non-Profit Revenue</t>
  </si>
  <si>
    <t>40300 · United Way - Other</t>
  </si>
  <si>
    <t>Total 40300 · United Way</t>
  </si>
  <si>
    <t>Total Income</t>
  </si>
  <si>
    <t>Gross Profit</t>
  </si>
  <si>
    <t>63000 · Accounting/Bank/Legal Fees</t>
  </si>
  <si>
    <t>63000.6 · Accounting</t>
  </si>
  <si>
    <t>63000.1 · Constant Contact</t>
  </si>
  <si>
    <t>63000.5 · Other fees</t>
  </si>
  <si>
    <t>63000 · Accounting/Bank/Legal Fees - Other</t>
  </si>
  <si>
    <t>Total 63000 · Accounting/Bank/Legal Fees</t>
  </si>
  <si>
    <t>63500 · Salaries</t>
  </si>
  <si>
    <t>63500.1 · Cell Phone Stipend</t>
  </si>
  <si>
    <t>63500.2 · Health Insurance</t>
  </si>
  <si>
    <t>63500 · Salaries - Other</t>
  </si>
  <si>
    <t>Total 63500 · Salaries</t>
  </si>
  <si>
    <t>65000 · Computer Service/Software</t>
  </si>
  <si>
    <t>62800 · Contracted Services</t>
  </si>
  <si>
    <t>62800.2 · First Advantage</t>
  </si>
  <si>
    <t>62800.1 · Janitorial</t>
  </si>
  <si>
    <t>62800.3 · Water</t>
  </si>
  <si>
    <t>62800 · Contracted Services - Other</t>
  </si>
  <si>
    <t>Total 62800 · Contracted Services</t>
  </si>
  <si>
    <t>62700 · Credit Card Processing</t>
  </si>
  <si>
    <t>77600 · Depreciation Expense</t>
  </si>
  <si>
    <t>62555 · Enrichment grant expense</t>
  </si>
  <si>
    <t>62555.2 · JJ Keller Foundation</t>
  </si>
  <si>
    <t>62555.1 · Theda Clark Smith (books)</t>
  </si>
  <si>
    <t>62555 · Enrichment grant expense - Other</t>
  </si>
  <si>
    <t>Total 62555 · Enrichment grant expense</t>
  </si>
  <si>
    <t>63050 · Fees/Dues/Subscript</t>
  </si>
  <si>
    <t>63100 · Fundraising</t>
  </si>
  <si>
    <t>63100.1 · Annual Appeal{238}</t>
  </si>
  <si>
    <t>63100.3 · Point of entires</t>
  </si>
  <si>
    <t>63100.2 · Software</t>
  </si>
  <si>
    <t>63100.4 · Special Events</t>
  </si>
  <si>
    <t>63100.a · Auction items</t>
  </si>
  <si>
    <t>63100.d · Decor</t>
  </si>
  <si>
    <t>63100.b · Entertainment</t>
  </si>
  <si>
    <t>63100.c · Food</t>
  </si>
  <si>
    <t>63100.f · Fund Development - other</t>
  </si>
  <si>
    <t>63100.e · Printing{246}</t>
  </si>
  <si>
    <t>63100.4 · Special Events - Other</t>
  </si>
  <si>
    <t>Total 63100.4 · Special Events</t>
  </si>
  <si>
    <t>63100 · Fundraising - Other</t>
  </si>
  <si>
    <t>Total 63100 · Fundraising</t>
  </si>
  <si>
    <t>63650 · General Liability Insurance</t>
  </si>
  <si>
    <t>63650.2 · General Liability</t>
  </si>
  <si>
    <t>63650 · General Liability Insurance - Other</t>
  </si>
  <si>
    <t>Total 63650 · General Liability Insurance</t>
  </si>
  <si>
    <t>77500 · Gifts in Kind (expense)</t>
  </si>
  <si>
    <t>63800 · Internet/Telephone</t>
  </si>
  <si>
    <t>63750 · Office Rent</t>
  </si>
  <si>
    <t>63150 · Office Supplies</t>
  </si>
  <si>
    <t>63530 · Payroll Taxes Expense</t>
  </si>
  <si>
    <t>63530.3 · FUTA expense</t>
  </si>
  <si>
    <t>63530.2 · SUTA expense</t>
  </si>
  <si>
    <t>63530.1 · FICA expense</t>
  </si>
  <si>
    <t>63530 · Payroll Taxes Expense - Other</t>
  </si>
  <si>
    <t>Total 63530 · Payroll Taxes Expense</t>
  </si>
  <si>
    <t>63200 · Postage</t>
  </si>
  <si>
    <t>63250 · Printing</t>
  </si>
  <si>
    <t>63250.2 · Printing - Copier</t>
  </si>
  <si>
    <t>63250 · Printing - Other</t>
  </si>
  <si>
    <t>Total 63250 · Printing</t>
  </si>
  <si>
    <t>62650 · Recruitment Events</t>
  </si>
  <si>
    <t>62650.2 · Recruitment and outreach</t>
  </si>
  <si>
    <t>62650.1 · Social Media Boosts</t>
  </si>
  <si>
    <t>62650 · Recruitment Events - Other</t>
  </si>
  <si>
    <t>Total 62650 · Recruitment Events</t>
  </si>
  <si>
    <t>62500 · Training and Recognition</t>
  </si>
  <si>
    <t>62500.1 · Advocate Training</t>
  </si>
  <si>
    <t>62500.2 · Staff Appreciation{222}</t>
  </si>
  <si>
    <t>62500.3 · Staff Training{223}</t>
  </si>
  <si>
    <t>62500.4 · Volunteer Recognition</t>
  </si>
  <si>
    <t>Total 62500 · Training and Recognition</t>
  </si>
  <si>
    <t>63300 · Transportation (travel)</t>
  </si>
  <si>
    <t>63350.1 · Hotels and meals</t>
  </si>
  <si>
    <t>63350.3 · Regular mileage</t>
  </si>
  <si>
    <t>63350.2 · VOCA Mileage{251}</t>
  </si>
  <si>
    <t>63300 · Transportation (travel) - Other</t>
  </si>
  <si>
    <t>Total 63300 · Transportation (travel)</t>
  </si>
  <si>
    <t>Net Ordinary Income</t>
  </si>
  <si>
    <t>Net Income</t>
  </si>
  <si>
    <t>Annual 
Budget</t>
  </si>
  <si>
    <t>YTD 
Budget</t>
  </si>
  <si>
    <t>Jan - 
Jun 19</t>
  </si>
  <si>
    <t>Total Expenses</t>
  </si>
  <si>
    <t>Expenses</t>
  </si>
  <si>
    <t>Jun 30, 19</t>
  </si>
  <si>
    <t>ASSETS</t>
  </si>
  <si>
    <t>Current Assets</t>
  </si>
  <si>
    <t>Checking/Savings</t>
  </si>
  <si>
    <t>10200 · Fox Communities Checking 090</t>
  </si>
  <si>
    <t>10300 · Savings - Fox Communities 000</t>
  </si>
  <si>
    <t>10600 · 18 Month CD</t>
  </si>
  <si>
    <t>10500 · 9 Month CD</t>
  </si>
  <si>
    <t>Total Checking/Savings</t>
  </si>
  <si>
    <t>Accounts Receivable</t>
  </si>
  <si>
    <t>Accounts Receivable (A/R)</t>
  </si>
  <si>
    <t>Total Accounts Receivable</t>
  </si>
  <si>
    <t>Other Current Assets</t>
  </si>
  <si>
    <t>14000 · Pre - Paid Expenses</t>
  </si>
  <si>
    <t>14700 · Gift Card Receivable</t>
  </si>
  <si>
    <t>Total Other Current Assets</t>
  </si>
  <si>
    <t>Total Current Assets</t>
  </si>
  <si>
    <t>Fixed Assets</t>
  </si>
  <si>
    <t>15100 · Equipment</t>
  </si>
  <si>
    <t>17100 · Accum. Depreciation - Equipment</t>
  </si>
  <si>
    <t>Total Fixed Assets</t>
  </si>
  <si>
    <t>TOTAL ASSETS</t>
  </si>
  <si>
    <t>LIABILITIES &amp; EQUITY</t>
  </si>
  <si>
    <t>Liabilities</t>
  </si>
  <si>
    <t>Current Liabilities</t>
  </si>
  <si>
    <t>Other Current Liabilities</t>
  </si>
  <si>
    <t>24001 · Payroll Liabilities</t>
  </si>
  <si>
    <t>Total Other Current Liabilities</t>
  </si>
  <si>
    <t>Total Current Liabilities</t>
  </si>
  <si>
    <t>Total Liabilities</t>
  </si>
  <si>
    <t>Equity</t>
  </si>
  <si>
    <t>32000 · Retained Earnings</t>
  </si>
  <si>
    <t>Total Equity</t>
  </si>
  <si>
    <t>TOTAL LIABILITIES &amp; EQUITY</t>
  </si>
  <si>
    <t>33000 · Temporarily Restricted Net Asset</t>
  </si>
  <si>
    <t>10700 · Investments - Community Foundation</t>
  </si>
  <si>
    <t>10400 · Board Designated - Future Mission</t>
  </si>
  <si>
    <t>Gohlke, Dawn M</t>
  </si>
  <si>
    <t>Hannemann, Jill S</t>
  </si>
  <si>
    <t>Krueger, Krista L</t>
  </si>
  <si>
    <t>Moscinski, Whitney A</t>
  </si>
  <si>
    <t>Pina Arce, Norys</t>
  </si>
  <si>
    <t>Trejo, Selena T</t>
  </si>
  <si>
    <t>Vogt, Mary A</t>
  </si>
  <si>
    <t>TOTAL</t>
  </si>
  <si>
    <t>Hours</t>
  </si>
  <si>
    <t>Rate</t>
  </si>
  <si>
    <t>Employee Wages, Taxes and Adjustments</t>
  </si>
  <si>
    <t>Gross Pay</t>
  </si>
  <si>
    <t>Salary</t>
  </si>
  <si>
    <t>Addtl hourly</t>
  </si>
  <si>
    <t>Holiday</t>
  </si>
  <si>
    <t>Hourly</t>
  </si>
  <si>
    <t>Over time</t>
  </si>
  <si>
    <t>Vacation</t>
  </si>
  <si>
    <t>Cell Phone Stipend</t>
  </si>
  <si>
    <t>Postage Reimb</t>
  </si>
  <si>
    <t>Total Gross Pay</t>
  </si>
  <si>
    <t>Deductions from Gross Pay</t>
  </si>
  <si>
    <t>Accident (pre-tax)</t>
  </si>
  <si>
    <t>Cancer (pre-tax)</t>
  </si>
  <si>
    <t>POP EE (pre-tax)</t>
  </si>
  <si>
    <t>Short Term Dis (pre-tax)</t>
  </si>
  <si>
    <t>Vision Insurance (pre-tax)</t>
  </si>
  <si>
    <t>Total Deductions from Gross Pay</t>
  </si>
  <si>
    <t>Adjusted Gross Pay</t>
  </si>
  <si>
    <t>Taxes Withheld</t>
  </si>
  <si>
    <t>Federal Withholding</t>
  </si>
  <si>
    <t>Medicare Employee</t>
  </si>
  <si>
    <t>Social Security Employee</t>
  </si>
  <si>
    <t>WI - Withholding</t>
  </si>
  <si>
    <t>Medicare Employee Addl Tax</t>
  </si>
  <si>
    <t>Total Taxes Withheld</t>
  </si>
  <si>
    <t>Deductions from Net Pay</t>
  </si>
  <si>
    <t>Short Term Dis (taxable)</t>
  </si>
  <si>
    <t>Total Deductions from Net Pay</t>
  </si>
  <si>
    <t>Net Pay</t>
  </si>
  <si>
    <t>Employer Taxes and Contributions</t>
  </si>
  <si>
    <t>Federal Unemployment</t>
  </si>
  <si>
    <t>Medicare Company</t>
  </si>
  <si>
    <t>Social Security Company</t>
  </si>
  <si>
    <t>WI - Unemployment</t>
  </si>
  <si>
    <t>Total Employer Taxes and Contributions</t>
  </si>
  <si>
    <t>Type</t>
  </si>
  <si>
    <t>Date</t>
  </si>
  <si>
    <t>Num</t>
  </si>
  <si>
    <t>Adj</t>
  </si>
  <si>
    <t>Name</t>
  </si>
  <si>
    <t>Memo</t>
  </si>
  <si>
    <t>Clr</t>
  </si>
  <si>
    <t>Debit</t>
  </si>
  <si>
    <t>Credit</t>
  </si>
  <si>
    <t>Balance</t>
  </si>
  <si>
    <t>Ö</t>
  </si>
  <si>
    <t>Total 10200 · Fox Communities Checking 090</t>
  </si>
  <si>
    <t>Total 10300 · Savings - Fox Communities 000</t>
  </si>
  <si>
    <t>Total 10600 · 18 Month CD</t>
  </si>
  <si>
    <t>Total 10500 · 9 Month CD</t>
  </si>
  <si>
    <t>10400 · Board Designated - Future Missi</t>
  </si>
  <si>
    <t>Total 10400 · Board Designated - Future Missi</t>
  </si>
  <si>
    <t>10700 · Investments - Community Foundat</t>
  </si>
  <si>
    <t>Total 10700 · Investments - Community Foundat</t>
  </si>
  <si>
    <t>Check</t>
  </si>
  <si>
    <t>Deposit</t>
  </si>
  <si>
    <t>Liability Check</t>
  </si>
  <si>
    <t>Paycheck</t>
  </si>
  <si>
    <t>General Journal</t>
  </si>
  <si>
    <t>5081</t>
  </si>
  <si>
    <t>5075</t>
  </si>
  <si>
    <t>1768</t>
  </si>
  <si>
    <t>1762</t>
  </si>
  <si>
    <t>ach</t>
  </si>
  <si>
    <t>1764</t>
  </si>
  <si>
    <t>1759</t>
  </si>
  <si>
    <t>1761</t>
  </si>
  <si>
    <t>1765</t>
  </si>
  <si>
    <t>dd129</t>
  </si>
  <si>
    <t>dd130</t>
  </si>
  <si>
    <t>dd131</t>
  </si>
  <si>
    <t>dd132</t>
  </si>
  <si>
    <t>dd133</t>
  </si>
  <si>
    <t>1766</t>
  </si>
  <si>
    <t>E-pay</t>
  </si>
  <si>
    <t>1763</t>
  </si>
  <si>
    <t>1769</t>
  </si>
  <si>
    <t>110022</t>
  </si>
  <si>
    <t>dd134</t>
  </si>
  <si>
    <t>dd135</t>
  </si>
  <si>
    <t>dd136</t>
  </si>
  <si>
    <t>dd137</t>
  </si>
  <si>
    <t>dd138</t>
  </si>
  <si>
    <t>dd139</t>
  </si>
  <si>
    <t>dd140</t>
  </si>
  <si>
    <t>1770</t>
  </si>
  <si>
    <t>82</t>
  </si>
  <si>
    <t>Stellar Blue</t>
  </si>
  <si>
    <t>Fox Community Credit Union</t>
  </si>
  <si>
    <t>Walgreens</t>
  </si>
  <si>
    <t>TacoBell</t>
  </si>
  <si>
    <t>Central Office Systems</t>
  </si>
  <si>
    <t>Aniol's Painting and Janitorial</t>
  </si>
  <si>
    <t>Whitney Mosciniski</t>
  </si>
  <si>
    <t>AFLAC#</t>
  </si>
  <si>
    <t>Outagamie County Airport</t>
  </si>
  <si>
    <t>Adobe</t>
  </si>
  <si>
    <t>Festival</t>
  </si>
  <si>
    <t>Voca grant</t>
  </si>
  <si>
    <t>Jimmy Johns</t>
  </si>
  <si>
    <t>Krista Krueger</t>
  </si>
  <si>
    <t>Dawn Gohlke</t>
  </si>
  <si>
    <t>Fox Communities Credit Union</t>
  </si>
  <si>
    <t>facebook</t>
  </si>
  <si>
    <t>Spectrum</t>
  </si>
  <si>
    <t>SSP Softerware inc</t>
  </si>
  <si>
    <t>Sand Valley Golf</t>
  </si>
  <si>
    <t>Bergstrom-Mahler Museum</t>
  </si>
  <si>
    <t>Grand River Bookkeepers LLC</t>
  </si>
  <si>
    <t>US Treasury</t>
  </si>
  <si>
    <t>Survey Monkey</t>
  </si>
  <si>
    <t>Pick n save</t>
  </si>
  <si>
    <t>Menards</t>
  </si>
  <si>
    <t>The Village Grille</t>
  </si>
  <si>
    <t>Amazon purchases</t>
  </si>
  <si>
    <t>New York Deli</t>
  </si>
  <si>
    <t>Shop Casa</t>
  </si>
  <si>
    <t>Mary Anne Vogt</t>
  </si>
  <si>
    <t>Office Depot</t>
  </si>
  <si>
    <t>First Advantage</t>
  </si>
  <si>
    <t>Midday Women's Alliance</t>
  </si>
  <si>
    <t>All Sport Trophy</t>
  </si>
  <si>
    <t>Walmart</t>
  </si>
  <si>
    <t>WT-6</t>
  </si>
  <si>
    <t>Premium water inc</t>
  </si>
  <si>
    <t>Abby Bank</t>
  </si>
  <si>
    <t>Anthem Blue Cross and Blue Shield</t>
  </si>
  <si>
    <t>ACH/HRTLAND PMT SYS TXNS/FEES</t>
  </si>
  <si>
    <t>ACH/PAYPAL TRANSFER</t>
  </si>
  <si>
    <t>CHECK 0005081</t>
  </si>
  <si>
    <t>CHECK 0005075</t>
  </si>
  <si>
    <t>CHECK 0001768</t>
  </si>
  <si>
    <t>CHECK 0001762</t>
  </si>
  <si>
    <t>ACH/State of Wiscons WI PS ACH</t>
  </si>
  <si>
    <t>CHECK 0001764</t>
  </si>
  <si>
    <t>CHECK 0001759</t>
  </si>
  <si>
    <t>ACH ORIGINATION MAY</t>
  </si>
  <si>
    <t>CHECK 0001761</t>
  </si>
  <si>
    <t>ACH/TWC - SPECTRUM ONLINE PMT</t>
  </si>
  <si>
    <t>CHECK 0001765</t>
  </si>
  <si>
    <t>CHECK 0001766</t>
  </si>
  <si>
    <t>46-0740362 QB Tracking # -215736070</t>
  </si>
  <si>
    <t>CHECK 0001763</t>
  </si>
  <si>
    <t>CHECK 0001769</t>
  </si>
  <si>
    <t>Casa for May due June 30</t>
  </si>
  <si>
    <t>ACH/PREMIUM WATERS ONLINE PMT</t>
  </si>
  <si>
    <t>ACH/ABBYBANK ONLINE PMT</t>
  </si>
  <si>
    <t>CHECK 0001770</t>
  </si>
  <si>
    <t>ACH/AbbyBank PMT REFUND</t>
  </si>
  <si>
    <t>record interest for June 2019</t>
  </si>
  <si>
    <t>United</t>
  </si>
  <si>
    <t>Gus's World Famous Fried Chicken</t>
  </si>
  <si>
    <t>Atlanta Braves All Star</t>
  </si>
  <si>
    <t>Firehouse Subs</t>
  </si>
  <si>
    <t>PHO 24</t>
  </si>
  <si>
    <t>Hyatt Regency Atlanta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</si>
</sst>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###;\-#,##0.00###"/>
    <numFmt numFmtId="165" formatCode="#,##0.00;\-#,##0.00"/>
    <numFmt numFmtId="166" formatCode="mm/dd/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323232"/>
      <name val="Symbol"/>
      <family val="1"/>
      <charset val="2"/>
    </font>
    <font>
      <sz val="8"/>
      <color rgb="FF323232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49" fontId="2" fillId="0" borderId="0" xfId="0" applyNumberFormat="1" applyFont="1"/>
    <xf numFmtId="49" fontId="3" fillId="0" borderId="0" xfId="0" applyNumberFormat="1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49" fontId="3" fillId="0" borderId="0" xfId="0" applyNumberFormat="1" applyFont="1" applyAlignment="1">
      <alignment horizontal="center"/>
    </xf>
    <xf numFmtId="0" fontId="3" fillId="0" borderId="0" xfId="0" applyNumberFormat="1" applyFont="1"/>
    <xf numFmtId="43" fontId="0" fillId="0" borderId="0" xfId="1" applyFont="1" applyBorder="1" applyAlignment="1">
      <alignment horizontal="centerContinuous"/>
    </xf>
    <xf numFmtId="43" fontId="0" fillId="0" borderId="0" xfId="1" applyFont="1" applyAlignment="1">
      <alignment horizontal="center"/>
    </xf>
    <xf numFmtId="43" fontId="3" fillId="0" borderId="0" xfId="1" applyFont="1"/>
    <xf numFmtId="43" fontId="3" fillId="0" borderId="1" xfId="1" applyFont="1" applyBorder="1"/>
    <xf numFmtId="43" fontId="3" fillId="0" borderId="0" xfId="1" applyFont="1" applyBorder="1"/>
    <xf numFmtId="43" fontId="3" fillId="0" borderId="3" xfId="1" applyFont="1" applyBorder="1"/>
    <xf numFmtId="43" fontId="3" fillId="0" borderId="2" xfId="1" applyFont="1" applyBorder="1"/>
    <xf numFmtId="43" fontId="2" fillId="0" borderId="0" xfId="1" applyFont="1"/>
    <xf numFmtId="43" fontId="0" fillId="0" borderId="0" xfId="1" applyFont="1"/>
    <xf numFmtId="44" fontId="3" fillId="0" borderId="0" xfId="2" applyFont="1"/>
    <xf numFmtId="44" fontId="2" fillId="0" borderId="4" xfId="2" applyFont="1" applyBorder="1"/>
    <xf numFmtId="43" fontId="2" fillId="0" borderId="1" xfId="1" applyFont="1" applyBorder="1" applyAlignment="1">
      <alignment horizontal="center"/>
    </xf>
    <xf numFmtId="43" fontId="2" fillId="0" borderId="1" xfId="1" applyFont="1" applyBorder="1" applyAlignment="1">
      <alignment horizontal="center" wrapText="1"/>
    </xf>
    <xf numFmtId="49" fontId="4" fillId="0" borderId="0" xfId="0" applyNumberFormat="1" applyFont="1"/>
    <xf numFmtId="0" fontId="4" fillId="0" borderId="0" xfId="0" applyFont="1"/>
    <xf numFmtId="49" fontId="4" fillId="0" borderId="0" xfId="0" applyNumberFormat="1" applyFont="1" applyAlignment="1">
      <alignment horizontal="center"/>
    </xf>
    <xf numFmtId="0" fontId="4" fillId="0" borderId="0" xfId="0" applyNumberFormat="1" applyFont="1"/>
    <xf numFmtId="49" fontId="5" fillId="0" borderId="0" xfId="0" applyNumberFormat="1" applyFont="1" applyAlignment="1">
      <alignment horizontal="center"/>
    </xf>
    <xf numFmtId="49" fontId="5" fillId="0" borderId="0" xfId="0" applyNumberFormat="1" applyFont="1"/>
    <xf numFmtId="0" fontId="5" fillId="0" borderId="0" xfId="0" applyNumberFormat="1" applyFont="1"/>
    <xf numFmtId="43" fontId="4" fillId="0" borderId="5" xfId="1" applyFont="1" applyBorder="1" applyAlignment="1">
      <alignment horizontal="center"/>
    </xf>
    <xf numFmtId="43" fontId="5" fillId="0" borderId="0" xfId="1" applyFont="1"/>
    <xf numFmtId="43" fontId="5" fillId="0" borderId="1" xfId="1" applyFont="1" applyBorder="1"/>
    <xf numFmtId="43" fontId="5" fillId="0" borderId="0" xfId="1" applyFont="1" applyBorder="1"/>
    <xf numFmtId="43" fontId="5" fillId="0" borderId="2" xfId="1" applyFont="1" applyBorder="1"/>
    <xf numFmtId="43" fontId="5" fillId="0" borderId="3" xfId="1" applyFont="1" applyBorder="1"/>
    <xf numFmtId="44" fontId="5" fillId="0" borderId="0" xfId="2" applyFont="1"/>
    <xf numFmtId="44" fontId="4" fillId="0" borderId="4" xfId="2" applyFont="1" applyBorder="1"/>
    <xf numFmtId="44" fontId="5" fillId="0" borderId="0" xfId="2" applyFont="1" applyBorder="1"/>
    <xf numFmtId="49" fontId="0" fillId="0" borderId="0" xfId="0" applyNumberFormat="1"/>
    <xf numFmtId="49" fontId="0" fillId="0" borderId="5" xfId="0" applyNumberFormat="1" applyBorder="1" applyAlignment="1">
      <alignment horizontal="centerContinuous"/>
    </xf>
    <xf numFmtId="49" fontId="2" fillId="0" borderId="0" xfId="0" applyNumberFormat="1" applyFon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3" fillId="0" borderId="0" xfId="0" applyNumberFormat="1" applyFont="1"/>
    <xf numFmtId="165" fontId="3" fillId="0" borderId="0" xfId="0" applyNumberFormat="1" applyFont="1"/>
    <xf numFmtId="164" fontId="3" fillId="0" borderId="1" xfId="0" applyNumberFormat="1" applyFont="1" applyBorder="1"/>
    <xf numFmtId="165" fontId="3" fillId="0" borderId="1" xfId="0" applyNumberFormat="1" applyFont="1" applyBorder="1"/>
    <xf numFmtId="165" fontId="3" fillId="0" borderId="0" xfId="0" applyNumberFormat="1" applyFont="1" applyBorder="1"/>
    <xf numFmtId="165" fontId="3" fillId="0" borderId="2" xfId="0" applyNumberFormat="1" applyFont="1" applyBorder="1"/>
    <xf numFmtId="164" fontId="3" fillId="0" borderId="0" xfId="0" applyNumberFormat="1" applyFont="1" applyBorder="1"/>
    <xf numFmtId="165" fontId="3" fillId="0" borderId="3" xfId="0" applyNumberFormat="1" applyFont="1" applyBorder="1"/>
    <xf numFmtId="164" fontId="2" fillId="0" borderId="4" xfId="0" applyNumberFormat="1" applyFont="1" applyBorder="1"/>
    <xf numFmtId="165" fontId="2" fillId="0" borderId="0" xfId="0" applyNumberFormat="1" applyFont="1"/>
    <xf numFmtId="165" fontId="2" fillId="0" borderId="4" xfId="0" applyNumberFormat="1" applyFont="1" applyBorder="1"/>
    <xf numFmtId="164" fontId="2" fillId="0" borderId="0" xfId="0" applyNumberFormat="1" applyFont="1"/>
    <xf numFmtId="49" fontId="2" fillId="0" borderId="6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/>
    <xf numFmtId="166" fontId="2" fillId="0" borderId="0" xfId="0" applyNumberFormat="1" applyFont="1"/>
    <xf numFmtId="166" fontId="3" fillId="0" borderId="0" xfId="0" applyNumberFormat="1" applyFont="1"/>
    <xf numFmtId="49" fontId="3" fillId="0" borderId="0" xfId="0" applyNumberFormat="1" applyFont="1" applyAlignment="1">
      <alignment horizontal="centerContinuous"/>
    </xf>
    <xf numFmtId="49" fontId="6" fillId="0" borderId="0" xfId="0" applyNumberFormat="1" applyFont="1"/>
    <xf numFmtId="49" fontId="7" fillId="0" borderId="0" xfId="0" applyNumberFormat="1" applyFont="1"/>
    <xf numFmtId="49" fontId="7" fillId="0" borderId="0" xfId="0" applyNumberFormat="1" applyFont="1" applyAlignment="1">
      <alignment horizontal="centerContinuous"/>
    </xf>
    <xf numFmtId="49" fontId="2" fillId="0" borderId="5" xfId="0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123825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123825</xdr:colOff>
          <xdr:row>1</xdr:row>
          <xdr:rowOff>28575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400050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400050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0</xdr:row>
          <xdr:rowOff>228600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0</xdr:row>
          <xdr:rowOff>228600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003C1-83D9-41D4-8DAC-42B74F5495D0}">
  <sheetPr codeName="Sheet2"/>
  <dimension ref="A1:F39"/>
  <sheetViews>
    <sheetView workbookViewId="0">
      <pane xSplit="5" ySplit="1" topLeftCell="F17" activePane="bottomRight" state="frozenSplit"/>
      <selection pane="topRight" activeCell="F1" sqref="F1"/>
      <selection pane="bottomLeft" activeCell="A2" sqref="A2"/>
      <selection pane="bottomRight" activeCell="F37" sqref="F37"/>
    </sheetView>
  </sheetViews>
  <sheetFormatPr defaultRowHeight="15" x14ac:dyDescent="0.25"/>
  <cols>
    <col min="1" max="2" width="3" style="25" customWidth="1"/>
    <col min="3" max="4" width="3" style="28" customWidth="1"/>
    <col min="5" max="5" width="32.5703125" style="28" customWidth="1"/>
    <col min="6" max="6" width="14.42578125" style="17" customWidth="1"/>
  </cols>
  <sheetData>
    <row r="1" spans="1:6" s="5" customFormat="1" ht="15.75" thickBot="1" x14ac:dyDescent="0.3">
      <c r="A1" s="24"/>
      <c r="B1" s="24"/>
      <c r="C1" s="26"/>
      <c r="D1" s="26"/>
      <c r="E1" s="26"/>
      <c r="F1" s="29" t="s">
        <v>125</v>
      </c>
    </row>
    <row r="2" spans="1:6" ht="30" customHeight="1" thickTop="1" x14ac:dyDescent="0.25">
      <c r="A2" s="22" t="s">
        <v>126</v>
      </c>
      <c r="B2" s="22"/>
      <c r="C2" s="27"/>
      <c r="D2" s="27"/>
      <c r="E2" s="27"/>
      <c r="F2" s="30"/>
    </row>
    <row r="3" spans="1:6" x14ac:dyDescent="0.25">
      <c r="A3" s="22"/>
      <c r="B3" s="22" t="s">
        <v>127</v>
      </c>
      <c r="C3" s="27"/>
      <c r="D3" s="27"/>
      <c r="E3" s="27"/>
      <c r="F3" s="30"/>
    </row>
    <row r="4" spans="1:6" x14ac:dyDescent="0.25">
      <c r="A4" s="22"/>
      <c r="B4" s="22"/>
      <c r="C4" s="27" t="s">
        <v>128</v>
      </c>
      <c r="D4" s="27"/>
      <c r="E4" s="27"/>
      <c r="F4" s="30"/>
    </row>
    <row r="5" spans="1:6" x14ac:dyDescent="0.25">
      <c r="A5" s="22"/>
      <c r="B5" s="22"/>
      <c r="C5" s="27"/>
      <c r="D5" s="27" t="s">
        <v>129</v>
      </c>
      <c r="E5" s="27"/>
      <c r="F5" s="35">
        <v>73387.240000000005</v>
      </c>
    </row>
    <row r="6" spans="1:6" x14ac:dyDescent="0.25">
      <c r="A6" s="22"/>
      <c r="B6" s="22"/>
      <c r="C6" s="27"/>
      <c r="D6" s="27" t="s">
        <v>130</v>
      </c>
      <c r="E6" s="27"/>
      <c r="F6" s="30">
        <v>5</v>
      </c>
    </row>
    <row r="7" spans="1:6" x14ac:dyDescent="0.25">
      <c r="A7" s="22"/>
      <c r="B7" s="22"/>
      <c r="C7" s="27"/>
      <c r="D7" s="27" t="s">
        <v>131</v>
      </c>
      <c r="E7" s="27"/>
      <c r="F7" s="30">
        <v>10464.89</v>
      </c>
    </row>
    <row r="8" spans="1:6" x14ac:dyDescent="0.25">
      <c r="A8" s="22"/>
      <c r="B8" s="22"/>
      <c r="C8" s="27"/>
      <c r="D8" s="27" t="s">
        <v>132</v>
      </c>
      <c r="E8" s="27"/>
      <c r="F8" s="30">
        <v>31021.64</v>
      </c>
    </row>
    <row r="9" spans="1:6" x14ac:dyDescent="0.25">
      <c r="A9" s="22"/>
      <c r="B9" s="22"/>
      <c r="C9" s="27"/>
      <c r="D9" s="27" t="s">
        <v>161</v>
      </c>
      <c r="E9" s="27"/>
      <c r="F9" s="30">
        <v>112353.04</v>
      </c>
    </row>
    <row r="10" spans="1:6" ht="15.75" thickBot="1" x14ac:dyDescent="0.3">
      <c r="A10" s="22"/>
      <c r="B10" s="22"/>
      <c r="C10" s="27"/>
      <c r="D10" s="27" t="s">
        <v>160</v>
      </c>
      <c r="E10" s="27"/>
      <c r="F10" s="31">
        <v>11308.93</v>
      </c>
    </row>
    <row r="11" spans="1:6" x14ac:dyDescent="0.25">
      <c r="A11" s="22"/>
      <c r="B11" s="22"/>
      <c r="C11" s="27" t="s">
        <v>133</v>
      </c>
      <c r="D11" s="27"/>
      <c r="E11" s="27"/>
      <c r="F11" s="30">
        <f>ROUND(SUM(F4:F10),5)</f>
        <v>238540.74</v>
      </c>
    </row>
    <row r="12" spans="1:6" x14ac:dyDescent="0.25">
      <c r="A12" s="22"/>
      <c r="B12" s="22"/>
      <c r="C12" s="27" t="s">
        <v>134</v>
      </c>
      <c r="D12" s="27"/>
      <c r="E12" s="27"/>
      <c r="F12" s="30"/>
    </row>
    <row r="13" spans="1:6" ht="15.75" thickBot="1" x14ac:dyDescent="0.3">
      <c r="A13" s="22"/>
      <c r="B13" s="22"/>
      <c r="C13" s="27"/>
      <c r="D13" s="27" t="s">
        <v>135</v>
      </c>
      <c r="E13" s="27"/>
      <c r="F13" s="31">
        <v>35659.94</v>
      </c>
    </row>
    <row r="14" spans="1:6" x14ac:dyDescent="0.25">
      <c r="A14" s="22"/>
      <c r="B14" s="22"/>
      <c r="C14" s="27" t="s">
        <v>136</v>
      </c>
      <c r="D14" s="27"/>
      <c r="E14" s="27"/>
      <c r="F14" s="30">
        <f>ROUND(SUM(F12:F13),5)</f>
        <v>35659.94</v>
      </c>
    </row>
    <row r="15" spans="1:6" x14ac:dyDescent="0.25">
      <c r="A15" s="22"/>
      <c r="B15" s="22"/>
      <c r="C15" s="27" t="s">
        <v>137</v>
      </c>
      <c r="D15" s="27"/>
      <c r="E15" s="27"/>
      <c r="F15" s="30"/>
    </row>
    <row r="16" spans="1:6" x14ac:dyDescent="0.25">
      <c r="A16" s="22"/>
      <c r="B16" s="22"/>
      <c r="C16" s="27"/>
      <c r="D16" s="27" t="s">
        <v>138</v>
      </c>
      <c r="E16" s="27"/>
      <c r="F16" s="30">
        <v>2400</v>
      </c>
    </row>
    <row r="17" spans="1:6" ht="15.75" thickBot="1" x14ac:dyDescent="0.3">
      <c r="A17" s="22"/>
      <c r="B17" s="22"/>
      <c r="C17" s="27"/>
      <c r="D17" s="27" t="s">
        <v>139</v>
      </c>
      <c r="E17" s="27"/>
      <c r="F17" s="32">
        <v>290</v>
      </c>
    </row>
    <row r="18" spans="1:6" ht="15.75" thickBot="1" x14ac:dyDescent="0.3">
      <c r="A18" s="22"/>
      <c r="B18" s="22"/>
      <c r="C18" s="27" t="s">
        <v>140</v>
      </c>
      <c r="D18" s="27"/>
      <c r="E18" s="27"/>
      <c r="F18" s="33">
        <f>ROUND(SUM(F15:F17),5)</f>
        <v>2690</v>
      </c>
    </row>
    <row r="19" spans="1:6" x14ac:dyDescent="0.25">
      <c r="A19" s="22"/>
      <c r="B19" s="22" t="s">
        <v>141</v>
      </c>
      <c r="C19" s="27"/>
      <c r="D19" s="27"/>
      <c r="E19" s="27"/>
      <c r="F19" s="30">
        <f>ROUND(F3+F11+F14+F18,5)</f>
        <v>276890.68</v>
      </c>
    </row>
    <row r="20" spans="1:6" x14ac:dyDescent="0.25">
      <c r="A20" s="22"/>
      <c r="B20" s="22" t="s">
        <v>142</v>
      </c>
      <c r="C20" s="27"/>
      <c r="D20" s="27"/>
      <c r="E20" s="27"/>
      <c r="F20" s="30"/>
    </row>
    <row r="21" spans="1:6" x14ac:dyDescent="0.25">
      <c r="A21" s="22"/>
      <c r="B21" s="22"/>
      <c r="C21" s="27" t="s">
        <v>143</v>
      </c>
      <c r="D21" s="27"/>
      <c r="E21" s="27"/>
      <c r="F21" s="30">
        <v>11940</v>
      </c>
    </row>
    <row r="22" spans="1:6" ht="15.75" thickBot="1" x14ac:dyDescent="0.3">
      <c r="A22" s="22"/>
      <c r="B22" s="22"/>
      <c r="C22" s="27" t="s">
        <v>144</v>
      </c>
      <c r="D22" s="27"/>
      <c r="E22" s="27"/>
      <c r="F22" s="32">
        <v>-3486</v>
      </c>
    </row>
    <row r="23" spans="1:6" ht="15.75" thickBot="1" x14ac:dyDescent="0.3">
      <c r="A23" s="22"/>
      <c r="B23" s="22" t="s">
        <v>145</v>
      </c>
      <c r="C23" s="27"/>
      <c r="D23" s="27"/>
      <c r="E23" s="27"/>
      <c r="F23" s="34">
        <f>ROUND(SUM(F20:F22),5)</f>
        <v>8454</v>
      </c>
    </row>
    <row r="24" spans="1:6" s="23" customFormat="1" ht="30" customHeight="1" thickBot="1" x14ac:dyDescent="0.25">
      <c r="A24" s="22" t="s">
        <v>146</v>
      </c>
      <c r="B24" s="22"/>
      <c r="C24" s="27"/>
      <c r="D24" s="27"/>
      <c r="E24" s="27"/>
      <c r="F24" s="36">
        <f>ROUND(F2+F19+F23,5)</f>
        <v>285344.68</v>
      </c>
    </row>
    <row r="25" spans="1:6" ht="30" customHeight="1" thickTop="1" x14ac:dyDescent="0.25">
      <c r="A25" s="22" t="s">
        <v>147</v>
      </c>
      <c r="B25" s="22"/>
      <c r="C25" s="27"/>
      <c r="D25" s="27"/>
      <c r="E25" s="27"/>
      <c r="F25" s="30"/>
    </row>
    <row r="26" spans="1:6" x14ac:dyDescent="0.25">
      <c r="A26" s="22"/>
      <c r="B26" s="22" t="s">
        <v>148</v>
      </c>
      <c r="C26" s="27"/>
      <c r="D26" s="27"/>
      <c r="E26" s="27"/>
      <c r="F26" s="30"/>
    </row>
    <row r="27" spans="1:6" x14ac:dyDescent="0.25">
      <c r="A27" s="22"/>
      <c r="B27" s="22"/>
      <c r="C27" s="27" t="s">
        <v>149</v>
      </c>
      <c r="D27" s="27"/>
      <c r="E27" s="27"/>
      <c r="F27" s="30"/>
    </row>
    <row r="28" spans="1:6" x14ac:dyDescent="0.25">
      <c r="A28" s="22"/>
      <c r="B28" s="22"/>
      <c r="C28" s="27"/>
      <c r="D28" s="27" t="s">
        <v>150</v>
      </c>
      <c r="E28" s="27"/>
      <c r="F28" s="30"/>
    </row>
    <row r="29" spans="1:6" ht="15.75" thickBot="1" x14ac:dyDescent="0.3">
      <c r="A29" s="22"/>
      <c r="B29" s="22"/>
      <c r="C29" s="27"/>
      <c r="D29" s="27"/>
      <c r="E29" s="27" t="s">
        <v>151</v>
      </c>
      <c r="F29" s="37">
        <v>3143.52</v>
      </c>
    </row>
    <row r="30" spans="1:6" ht="15.75" thickBot="1" x14ac:dyDescent="0.3">
      <c r="A30" s="22"/>
      <c r="B30" s="22"/>
      <c r="C30" s="27"/>
      <c r="D30" s="27" t="s">
        <v>152</v>
      </c>
      <c r="E30" s="27"/>
      <c r="F30" s="34">
        <f>ROUND(SUM(F28:F29),5)</f>
        <v>3143.52</v>
      </c>
    </row>
    <row r="31" spans="1:6" ht="15.75" thickBot="1" x14ac:dyDescent="0.3">
      <c r="A31" s="22"/>
      <c r="B31" s="22"/>
      <c r="C31" s="27" t="s">
        <v>153</v>
      </c>
      <c r="D31" s="27"/>
      <c r="E31" s="27"/>
      <c r="F31" s="33">
        <f>ROUND(F27+F30,5)</f>
        <v>3143.52</v>
      </c>
    </row>
    <row r="32" spans="1:6" x14ac:dyDescent="0.25">
      <c r="A32" s="22"/>
      <c r="B32" s="22" t="s">
        <v>154</v>
      </c>
      <c r="C32" s="27"/>
      <c r="D32" s="27"/>
      <c r="E32" s="27"/>
      <c r="F32" s="30">
        <f>ROUND(F26+F31,5)</f>
        <v>3143.52</v>
      </c>
    </row>
    <row r="33" spans="1:6" x14ac:dyDescent="0.25">
      <c r="A33" s="22"/>
      <c r="B33" s="22" t="s">
        <v>155</v>
      </c>
      <c r="C33" s="27"/>
      <c r="D33" s="27"/>
      <c r="E33" s="27"/>
      <c r="F33" s="30"/>
    </row>
    <row r="34" spans="1:6" x14ac:dyDescent="0.25">
      <c r="A34" s="22"/>
      <c r="B34" s="22"/>
      <c r="C34" s="27" t="s">
        <v>156</v>
      </c>
      <c r="D34" s="27"/>
      <c r="E34" s="27"/>
      <c r="F34" s="30">
        <v>271594.05</v>
      </c>
    </row>
    <row r="35" spans="1:6" x14ac:dyDescent="0.25">
      <c r="A35" s="22"/>
      <c r="B35" s="22"/>
      <c r="C35" s="27" t="s">
        <v>159</v>
      </c>
      <c r="D35" s="27"/>
      <c r="E35" s="27"/>
      <c r="F35" s="30">
        <v>9414.51</v>
      </c>
    </row>
    <row r="36" spans="1:6" ht="15.75" thickBot="1" x14ac:dyDescent="0.3">
      <c r="A36" s="22"/>
      <c r="B36" s="22"/>
      <c r="C36" s="27" t="s">
        <v>119</v>
      </c>
      <c r="D36" s="27"/>
      <c r="E36" s="27"/>
      <c r="F36" s="32">
        <v>1192.5999999999999</v>
      </c>
    </row>
    <row r="37" spans="1:6" ht="15.75" thickBot="1" x14ac:dyDescent="0.3">
      <c r="A37" s="22"/>
      <c r="B37" s="22" t="s">
        <v>157</v>
      </c>
      <c r="C37" s="27"/>
      <c r="D37" s="27"/>
      <c r="E37" s="27"/>
      <c r="F37" s="34">
        <f>ROUND(SUM(F33:F36),5)</f>
        <v>282201.15999999997</v>
      </c>
    </row>
    <row r="38" spans="1:6" s="23" customFormat="1" ht="30" customHeight="1" thickBot="1" x14ac:dyDescent="0.25">
      <c r="A38" s="22" t="s">
        <v>158</v>
      </c>
      <c r="B38" s="22"/>
      <c r="C38" s="27"/>
      <c r="D38" s="27"/>
      <c r="E38" s="27"/>
      <c r="F38" s="36">
        <f>ROUND(F25+F32+F37,5)</f>
        <v>285344.68</v>
      </c>
    </row>
    <row r="39" spans="1:6" ht="15.75" thickTop="1" x14ac:dyDescent="0.25"/>
  </sheetData>
  <printOptions horizontalCentered="1"/>
  <pageMargins left="0.7" right="0.7" top="0.75" bottom="0.75" header="0.1" footer="0.3"/>
  <pageSetup orientation="portrait" r:id="rId1"/>
  <headerFooter>
    <oddHeader>&amp;L&amp;"Arial,Bold"&amp;8 Accrual Basis&amp;C&amp;"Arial,Bold"&amp;12 CASA of the Fox Cities
&amp;"Arial,Bold"&amp;14 Statement of Financial Position
&amp;"Arial,Bold"&amp;10 As of June 30,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31E1E-64F1-4A87-B26C-ED8A0044C0E5}">
  <sheetPr codeName="Sheet4"/>
  <dimension ref="A1:S92"/>
  <sheetViews>
    <sheetView topLeftCell="A67" workbookViewId="0">
      <selection activeCell="U34" sqref="U34"/>
    </sheetView>
  </sheetViews>
  <sheetFormatPr defaultRowHeight="15" x14ac:dyDescent="0.25"/>
  <cols>
    <col min="1" max="1" width="11.85546875" style="56" bestFit="1" customWidth="1"/>
    <col min="2" max="2" width="2.28515625" style="56" customWidth="1"/>
    <col min="3" max="3" width="8.7109375" style="56" bestFit="1" customWidth="1"/>
    <col min="4" max="4" width="2.28515625" style="56" customWidth="1"/>
    <col min="5" max="5" width="6.140625" style="56" bestFit="1" customWidth="1"/>
    <col min="6" max="6" width="2.28515625" style="56" customWidth="1"/>
    <col min="7" max="7" width="3.5703125" style="56" bestFit="1" customWidth="1"/>
    <col min="8" max="8" width="2.28515625" style="56" customWidth="1"/>
    <col min="9" max="9" width="25.85546875" style="56" bestFit="1" customWidth="1"/>
    <col min="10" max="10" width="2.28515625" style="56" customWidth="1"/>
    <col min="11" max="11" width="28.7109375" style="56" bestFit="1" customWidth="1"/>
    <col min="12" max="12" width="2.28515625" style="56" customWidth="1"/>
    <col min="13" max="13" width="3.28515625" style="56" bestFit="1" customWidth="1"/>
    <col min="14" max="14" width="2.28515625" style="56" customWidth="1"/>
    <col min="15" max="15" width="7.85546875" style="56" bestFit="1" customWidth="1"/>
    <col min="16" max="16" width="2.28515625" style="56" customWidth="1"/>
    <col min="17" max="17" width="7.85546875" style="56" bestFit="1" customWidth="1"/>
    <col min="18" max="18" width="2.28515625" style="56" customWidth="1"/>
    <col min="19" max="19" width="8.7109375" style="56" bestFit="1" customWidth="1"/>
  </cols>
  <sheetData>
    <row r="1" spans="1:19" s="5" customFormat="1" ht="15.75" thickBot="1" x14ac:dyDescent="0.3">
      <c r="A1" s="63" t="s">
        <v>208</v>
      </c>
      <c r="B1" s="55"/>
      <c r="C1" s="63" t="s">
        <v>209</v>
      </c>
      <c r="D1" s="55"/>
      <c r="E1" s="63" t="s">
        <v>210</v>
      </c>
      <c r="F1" s="55"/>
      <c r="G1" s="63" t="s">
        <v>211</v>
      </c>
      <c r="H1" s="55"/>
      <c r="I1" s="63" t="s">
        <v>212</v>
      </c>
      <c r="J1" s="55"/>
      <c r="K1" s="63" t="s">
        <v>213</v>
      </c>
      <c r="L1" s="55"/>
      <c r="M1" s="63" t="s">
        <v>214</v>
      </c>
      <c r="N1" s="55"/>
      <c r="O1" s="63" t="s">
        <v>215</v>
      </c>
      <c r="P1" s="55"/>
      <c r="Q1" s="63" t="s">
        <v>216</v>
      </c>
      <c r="R1" s="55"/>
      <c r="S1" s="63" t="s">
        <v>217</v>
      </c>
    </row>
    <row r="2" spans="1:19" ht="15.75" thickTop="1" x14ac:dyDescent="0.25">
      <c r="A2" s="1" t="s">
        <v>129</v>
      </c>
      <c r="B2" s="1"/>
      <c r="C2" s="57"/>
      <c r="D2" s="1"/>
      <c r="E2" s="1"/>
      <c r="F2" s="1"/>
      <c r="G2" s="60"/>
      <c r="H2" s="1"/>
      <c r="I2" s="1"/>
      <c r="J2" s="1"/>
      <c r="K2" s="1"/>
      <c r="L2" s="1"/>
      <c r="M2" s="1"/>
      <c r="N2" s="1"/>
      <c r="O2" s="51"/>
      <c r="P2" s="1"/>
      <c r="Q2" s="51"/>
      <c r="R2" s="1"/>
      <c r="S2" s="51">
        <v>83489.490000000005</v>
      </c>
    </row>
    <row r="3" spans="1:19" x14ac:dyDescent="0.25">
      <c r="A3" s="2" t="s">
        <v>227</v>
      </c>
      <c r="B3" s="2"/>
      <c r="C3" s="58">
        <v>43617</v>
      </c>
      <c r="D3" s="2"/>
      <c r="E3" s="2"/>
      <c r="F3" s="2"/>
      <c r="G3" s="61"/>
      <c r="H3" s="2"/>
      <c r="I3" s="2" t="s">
        <v>323</v>
      </c>
      <c r="J3" s="2"/>
      <c r="K3" s="2"/>
      <c r="L3" s="2"/>
      <c r="M3" s="59" t="s">
        <v>218</v>
      </c>
      <c r="N3" s="2"/>
      <c r="O3" s="43"/>
      <c r="P3" s="2"/>
      <c r="Q3" s="43">
        <v>30</v>
      </c>
      <c r="R3" s="2"/>
      <c r="S3" s="43">
        <v>83459.490000000005</v>
      </c>
    </row>
    <row r="4" spans="1:19" x14ac:dyDescent="0.25">
      <c r="A4" s="2" t="s">
        <v>227</v>
      </c>
      <c r="B4" s="2"/>
      <c r="C4" s="58">
        <v>43619</v>
      </c>
      <c r="D4" s="2"/>
      <c r="E4" s="2"/>
      <c r="F4" s="2"/>
      <c r="G4" s="61"/>
      <c r="H4" s="2"/>
      <c r="I4" s="2" t="s">
        <v>260</v>
      </c>
      <c r="J4" s="2"/>
      <c r="K4" s="2"/>
      <c r="L4" s="2"/>
      <c r="M4" s="59" t="s">
        <v>218</v>
      </c>
      <c r="N4" s="2"/>
      <c r="O4" s="43"/>
      <c r="P4" s="2"/>
      <c r="Q4" s="43">
        <v>49</v>
      </c>
      <c r="R4" s="2"/>
      <c r="S4" s="43">
        <v>83410.490000000005</v>
      </c>
    </row>
    <row r="5" spans="1:19" x14ac:dyDescent="0.25">
      <c r="A5" s="2" t="s">
        <v>227</v>
      </c>
      <c r="B5" s="2"/>
      <c r="C5" s="58">
        <v>43619</v>
      </c>
      <c r="D5" s="2"/>
      <c r="E5" s="2"/>
      <c r="F5" s="2"/>
      <c r="G5" s="61"/>
      <c r="H5" s="2"/>
      <c r="I5" s="2" t="s">
        <v>324</v>
      </c>
      <c r="J5" s="2"/>
      <c r="K5" s="2"/>
      <c r="L5" s="2"/>
      <c r="M5" s="59" t="s">
        <v>218</v>
      </c>
      <c r="N5" s="2"/>
      <c r="O5" s="43"/>
      <c r="P5" s="2"/>
      <c r="Q5" s="43">
        <v>24.89</v>
      </c>
      <c r="R5" s="2"/>
      <c r="S5" s="43">
        <v>83385.600000000006</v>
      </c>
    </row>
    <row r="6" spans="1:19" x14ac:dyDescent="0.25">
      <c r="A6" s="2" t="s">
        <v>227</v>
      </c>
      <c r="B6" s="2"/>
      <c r="C6" s="58">
        <v>43619</v>
      </c>
      <c r="D6" s="2"/>
      <c r="E6" s="2"/>
      <c r="F6" s="2"/>
      <c r="G6" s="61"/>
      <c r="H6" s="2"/>
      <c r="I6" s="2" t="s">
        <v>325</v>
      </c>
      <c r="J6" s="2"/>
      <c r="K6" s="2"/>
      <c r="L6" s="2"/>
      <c r="M6" s="59" t="s">
        <v>218</v>
      </c>
      <c r="N6" s="2"/>
      <c r="O6" s="43"/>
      <c r="P6" s="2"/>
      <c r="Q6" s="43">
        <v>20.420000000000002</v>
      </c>
      <c r="R6" s="2"/>
      <c r="S6" s="43">
        <v>83365.179999999993</v>
      </c>
    </row>
    <row r="7" spans="1:19" x14ac:dyDescent="0.25">
      <c r="A7" s="2" t="s">
        <v>227</v>
      </c>
      <c r="B7" s="2"/>
      <c r="C7" s="58">
        <v>43619</v>
      </c>
      <c r="D7" s="2"/>
      <c r="E7" s="2"/>
      <c r="F7" s="2"/>
      <c r="G7" s="61"/>
      <c r="H7" s="2"/>
      <c r="I7" s="2" t="s">
        <v>326</v>
      </c>
      <c r="J7" s="2"/>
      <c r="K7" s="2"/>
      <c r="L7" s="2"/>
      <c r="M7" s="59" t="s">
        <v>218</v>
      </c>
      <c r="N7" s="2"/>
      <c r="O7" s="43"/>
      <c r="P7" s="2"/>
      <c r="Q7" s="43">
        <v>8.6</v>
      </c>
      <c r="R7" s="2"/>
      <c r="S7" s="43">
        <v>83356.58</v>
      </c>
    </row>
    <row r="8" spans="1:19" x14ac:dyDescent="0.25">
      <c r="A8" s="2" t="s">
        <v>227</v>
      </c>
      <c r="B8" s="2"/>
      <c r="C8" s="58">
        <v>43619</v>
      </c>
      <c r="D8" s="2"/>
      <c r="E8" s="2"/>
      <c r="F8" s="2"/>
      <c r="G8" s="61"/>
      <c r="H8" s="2"/>
      <c r="I8" s="2" t="s">
        <v>261</v>
      </c>
      <c r="J8" s="2"/>
      <c r="K8" s="2" t="s">
        <v>300</v>
      </c>
      <c r="L8" s="2"/>
      <c r="M8" s="59" t="s">
        <v>218</v>
      </c>
      <c r="N8" s="2"/>
      <c r="O8" s="43"/>
      <c r="P8" s="2"/>
      <c r="Q8" s="43">
        <v>0.12</v>
      </c>
      <c r="R8" s="2"/>
      <c r="S8" s="43">
        <v>83356.460000000006</v>
      </c>
    </row>
    <row r="9" spans="1:19" x14ac:dyDescent="0.25">
      <c r="A9" s="2" t="s">
        <v>227</v>
      </c>
      <c r="B9" s="2"/>
      <c r="C9" s="58">
        <v>43620</v>
      </c>
      <c r="D9" s="2"/>
      <c r="E9" s="2"/>
      <c r="F9" s="2"/>
      <c r="G9" s="61"/>
      <c r="H9" s="2"/>
      <c r="I9" s="2" t="s">
        <v>327</v>
      </c>
      <c r="J9" s="2"/>
      <c r="K9" s="2"/>
      <c r="L9" s="2"/>
      <c r="M9" s="59" t="s">
        <v>218</v>
      </c>
      <c r="N9" s="2"/>
      <c r="O9" s="43"/>
      <c r="P9" s="2"/>
      <c r="Q9" s="43">
        <v>23.78</v>
      </c>
      <c r="R9" s="2"/>
      <c r="S9" s="43">
        <v>83332.679999999993</v>
      </c>
    </row>
    <row r="10" spans="1:19" x14ac:dyDescent="0.25">
      <c r="A10" s="2" t="s">
        <v>227</v>
      </c>
      <c r="B10" s="2"/>
      <c r="C10" s="58">
        <v>43621</v>
      </c>
      <c r="D10" s="2"/>
      <c r="E10" s="2"/>
      <c r="F10" s="2"/>
      <c r="G10" s="61"/>
      <c r="H10" s="2"/>
      <c r="I10" s="2" t="s">
        <v>262</v>
      </c>
      <c r="J10" s="2"/>
      <c r="K10" s="2"/>
      <c r="L10" s="2"/>
      <c r="M10" s="59" t="s">
        <v>218</v>
      </c>
      <c r="N10" s="2"/>
      <c r="O10" s="43"/>
      <c r="P10" s="2"/>
      <c r="Q10" s="43">
        <v>21.34</v>
      </c>
      <c r="R10" s="2"/>
      <c r="S10" s="43">
        <v>83311.34</v>
      </c>
    </row>
    <row r="11" spans="1:19" x14ac:dyDescent="0.25">
      <c r="A11" s="2" t="s">
        <v>227</v>
      </c>
      <c r="B11" s="2"/>
      <c r="C11" s="58">
        <v>43621</v>
      </c>
      <c r="D11" s="2"/>
      <c r="E11" s="2"/>
      <c r="F11" s="2"/>
      <c r="G11" s="61"/>
      <c r="H11" s="2"/>
      <c r="I11" s="2" t="s">
        <v>263</v>
      </c>
      <c r="J11" s="2"/>
      <c r="K11" s="2"/>
      <c r="L11" s="2"/>
      <c r="M11" s="59" t="s">
        <v>218</v>
      </c>
      <c r="N11" s="2"/>
      <c r="O11" s="43"/>
      <c r="P11" s="2"/>
      <c r="Q11" s="43">
        <v>21.62</v>
      </c>
      <c r="R11" s="2"/>
      <c r="S11" s="43">
        <v>83289.72</v>
      </c>
    </row>
    <row r="12" spans="1:19" x14ac:dyDescent="0.25">
      <c r="A12" s="2" t="s">
        <v>228</v>
      </c>
      <c r="B12" s="2"/>
      <c r="C12" s="58">
        <v>43621</v>
      </c>
      <c r="D12" s="2"/>
      <c r="E12" s="2"/>
      <c r="F12" s="2"/>
      <c r="G12" s="61"/>
      <c r="H12" s="2"/>
      <c r="I12" s="2" t="s">
        <v>261</v>
      </c>
      <c r="J12" s="2"/>
      <c r="K12" s="2" t="s">
        <v>301</v>
      </c>
      <c r="L12" s="2"/>
      <c r="M12" s="59" t="s">
        <v>218</v>
      </c>
      <c r="N12" s="2"/>
      <c r="O12" s="43">
        <v>19.12</v>
      </c>
      <c r="P12" s="2"/>
      <c r="Q12" s="43"/>
      <c r="R12" s="2"/>
      <c r="S12" s="43">
        <v>83308.84</v>
      </c>
    </row>
    <row r="13" spans="1:19" x14ac:dyDescent="0.25">
      <c r="A13" s="2" t="s">
        <v>227</v>
      </c>
      <c r="B13" s="2"/>
      <c r="C13" s="58">
        <v>43621</v>
      </c>
      <c r="D13" s="2"/>
      <c r="E13" s="2" t="s">
        <v>232</v>
      </c>
      <c r="F13" s="2"/>
      <c r="G13" s="61"/>
      <c r="H13" s="2"/>
      <c r="I13" s="2" t="s">
        <v>264</v>
      </c>
      <c r="J13" s="2"/>
      <c r="K13" s="2" t="s">
        <v>302</v>
      </c>
      <c r="L13" s="2"/>
      <c r="M13" s="59" t="s">
        <v>218</v>
      </c>
      <c r="N13" s="2"/>
      <c r="O13" s="43"/>
      <c r="P13" s="2"/>
      <c r="Q13" s="43">
        <v>112.9</v>
      </c>
      <c r="R13" s="2"/>
      <c r="S13" s="43">
        <v>83195.94</v>
      </c>
    </row>
    <row r="14" spans="1:19" x14ac:dyDescent="0.25">
      <c r="A14" s="2" t="s">
        <v>227</v>
      </c>
      <c r="B14" s="2"/>
      <c r="C14" s="58">
        <v>43621</v>
      </c>
      <c r="D14" s="2"/>
      <c r="E14" s="2" t="s">
        <v>233</v>
      </c>
      <c r="F14" s="2"/>
      <c r="G14" s="61"/>
      <c r="H14" s="2"/>
      <c r="I14" s="2" t="s">
        <v>265</v>
      </c>
      <c r="J14" s="2"/>
      <c r="K14" s="2" t="s">
        <v>303</v>
      </c>
      <c r="L14" s="2"/>
      <c r="M14" s="59" t="s">
        <v>218</v>
      </c>
      <c r="N14" s="2"/>
      <c r="O14" s="43"/>
      <c r="P14" s="2"/>
      <c r="Q14" s="43">
        <v>40</v>
      </c>
      <c r="R14" s="2"/>
      <c r="S14" s="43">
        <v>83155.94</v>
      </c>
    </row>
    <row r="15" spans="1:19" x14ac:dyDescent="0.25">
      <c r="A15" s="2" t="s">
        <v>227</v>
      </c>
      <c r="B15" s="2"/>
      <c r="C15" s="58">
        <v>43621</v>
      </c>
      <c r="D15" s="2"/>
      <c r="E15" s="2" t="s">
        <v>234</v>
      </c>
      <c r="F15" s="2"/>
      <c r="G15" s="61"/>
      <c r="H15" s="2"/>
      <c r="I15" s="2" t="s">
        <v>266</v>
      </c>
      <c r="J15" s="2"/>
      <c r="K15" s="2" t="s">
        <v>304</v>
      </c>
      <c r="L15" s="2"/>
      <c r="M15" s="59" t="s">
        <v>218</v>
      </c>
      <c r="N15" s="2"/>
      <c r="O15" s="43"/>
      <c r="P15" s="2"/>
      <c r="Q15" s="43">
        <v>227.81</v>
      </c>
      <c r="R15" s="2"/>
      <c r="S15" s="43">
        <v>82928.13</v>
      </c>
    </row>
    <row r="16" spans="1:19" x14ac:dyDescent="0.25">
      <c r="A16" s="2" t="s">
        <v>227</v>
      </c>
      <c r="B16" s="2"/>
      <c r="C16" s="58">
        <v>43621</v>
      </c>
      <c r="D16" s="2"/>
      <c r="E16" s="2" t="s">
        <v>235</v>
      </c>
      <c r="F16" s="2"/>
      <c r="G16" s="61"/>
      <c r="H16" s="2"/>
      <c r="I16" s="2" t="s">
        <v>266</v>
      </c>
      <c r="J16" s="2"/>
      <c r="K16" s="2" t="s">
        <v>305</v>
      </c>
      <c r="L16" s="2"/>
      <c r="M16" s="59" t="s">
        <v>218</v>
      </c>
      <c r="N16" s="2"/>
      <c r="O16" s="43"/>
      <c r="P16" s="2"/>
      <c r="Q16" s="43">
        <v>87.75</v>
      </c>
      <c r="R16" s="2"/>
      <c r="S16" s="43">
        <v>82840.38</v>
      </c>
    </row>
    <row r="17" spans="1:19" x14ac:dyDescent="0.25">
      <c r="A17" s="2" t="s">
        <v>229</v>
      </c>
      <c r="B17" s="2"/>
      <c r="C17" s="58">
        <v>43621</v>
      </c>
      <c r="D17" s="2"/>
      <c r="E17" s="2" t="s">
        <v>236</v>
      </c>
      <c r="F17" s="2"/>
      <c r="G17" s="61"/>
      <c r="H17" s="2"/>
      <c r="I17" s="2" t="s">
        <v>267</v>
      </c>
      <c r="J17" s="2"/>
      <c r="K17" s="2"/>
      <c r="L17" s="2"/>
      <c r="M17" s="59" t="s">
        <v>218</v>
      </c>
      <c r="N17" s="2"/>
      <c r="O17" s="43"/>
      <c r="P17" s="2"/>
      <c r="Q17" s="43">
        <v>548.88</v>
      </c>
      <c r="R17" s="2"/>
      <c r="S17" s="43">
        <v>82291.5</v>
      </c>
    </row>
    <row r="18" spans="1:19" x14ac:dyDescent="0.25">
      <c r="A18" s="2" t="s">
        <v>228</v>
      </c>
      <c r="B18" s="2"/>
      <c r="C18" s="58">
        <v>43621</v>
      </c>
      <c r="D18" s="2"/>
      <c r="E18" s="2"/>
      <c r="F18" s="2"/>
      <c r="G18" s="61"/>
      <c r="H18" s="2"/>
      <c r="I18" s="2"/>
      <c r="J18" s="2"/>
      <c r="K18" s="2" t="s">
        <v>228</v>
      </c>
      <c r="L18" s="2"/>
      <c r="M18" s="59" t="s">
        <v>218</v>
      </c>
      <c r="N18" s="2"/>
      <c r="O18" s="43">
        <v>222</v>
      </c>
      <c r="P18" s="2"/>
      <c r="Q18" s="43"/>
      <c r="R18" s="2"/>
      <c r="S18" s="43">
        <v>82513.5</v>
      </c>
    </row>
    <row r="19" spans="1:19" x14ac:dyDescent="0.25">
      <c r="A19" s="2" t="s">
        <v>228</v>
      </c>
      <c r="B19" s="2"/>
      <c r="C19" s="58">
        <v>43621</v>
      </c>
      <c r="D19" s="2"/>
      <c r="E19" s="2"/>
      <c r="F19" s="2"/>
      <c r="G19" s="61"/>
      <c r="H19" s="2"/>
      <c r="I19" s="2"/>
      <c r="J19" s="2"/>
      <c r="K19" s="2" t="s">
        <v>228</v>
      </c>
      <c r="L19" s="2"/>
      <c r="M19" s="59" t="s">
        <v>218</v>
      </c>
      <c r="N19" s="2"/>
      <c r="O19" s="43">
        <v>1500</v>
      </c>
      <c r="P19" s="2"/>
      <c r="Q19" s="43"/>
      <c r="R19" s="2"/>
      <c r="S19" s="43">
        <v>84013.5</v>
      </c>
    </row>
    <row r="20" spans="1:19" x14ac:dyDescent="0.25">
      <c r="A20" s="2" t="s">
        <v>227</v>
      </c>
      <c r="B20" s="2"/>
      <c r="C20" s="58">
        <v>43622</v>
      </c>
      <c r="D20" s="2"/>
      <c r="E20" s="2"/>
      <c r="F20" s="2"/>
      <c r="G20" s="61"/>
      <c r="H20" s="2"/>
      <c r="I20" s="2" t="s">
        <v>268</v>
      </c>
      <c r="J20" s="2"/>
      <c r="K20" s="2"/>
      <c r="L20" s="2"/>
      <c r="M20" s="59" t="s">
        <v>218</v>
      </c>
      <c r="N20" s="2"/>
      <c r="O20" s="43"/>
      <c r="P20" s="2"/>
      <c r="Q20" s="43">
        <v>40</v>
      </c>
      <c r="R20" s="2"/>
      <c r="S20" s="43">
        <v>83973.5</v>
      </c>
    </row>
    <row r="21" spans="1:19" x14ac:dyDescent="0.25">
      <c r="A21" s="2" t="s">
        <v>227</v>
      </c>
      <c r="B21" s="2"/>
      <c r="C21" s="58">
        <v>43622</v>
      </c>
      <c r="D21" s="2"/>
      <c r="E21" s="2"/>
      <c r="F21" s="2"/>
      <c r="G21" s="61"/>
      <c r="H21" s="2"/>
      <c r="I21" s="2" t="s">
        <v>328</v>
      </c>
      <c r="J21" s="2"/>
      <c r="K21" s="2"/>
      <c r="L21" s="2"/>
      <c r="M21" s="59" t="s">
        <v>218</v>
      </c>
      <c r="N21" s="2"/>
      <c r="O21" s="43"/>
      <c r="P21" s="2"/>
      <c r="Q21" s="43">
        <v>730.76</v>
      </c>
      <c r="R21" s="2"/>
      <c r="S21" s="43">
        <v>83242.740000000005</v>
      </c>
    </row>
    <row r="22" spans="1:19" x14ac:dyDescent="0.25">
      <c r="A22" s="2" t="s">
        <v>227</v>
      </c>
      <c r="B22" s="2"/>
      <c r="C22" s="58">
        <v>43622</v>
      </c>
      <c r="D22" s="2"/>
      <c r="E22" s="2"/>
      <c r="F22" s="2"/>
      <c r="G22" s="61"/>
      <c r="H22" s="2"/>
      <c r="I22" s="2" t="s">
        <v>323</v>
      </c>
      <c r="J22" s="2"/>
      <c r="K22" s="2"/>
      <c r="L22" s="2"/>
      <c r="M22" s="59" t="s">
        <v>218</v>
      </c>
      <c r="N22" s="2"/>
      <c r="O22" s="43"/>
      <c r="P22" s="2"/>
      <c r="Q22" s="43">
        <v>30</v>
      </c>
      <c r="R22" s="2"/>
      <c r="S22" s="43">
        <v>83212.740000000005</v>
      </c>
    </row>
    <row r="23" spans="1:19" x14ac:dyDescent="0.25">
      <c r="A23" s="2" t="s">
        <v>227</v>
      </c>
      <c r="B23" s="2"/>
      <c r="C23" s="58">
        <v>43623</v>
      </c>
      <c r="D23" s="2"/>
      <c r="E23" s="2"/>
      <c r="F23" s="2"/>
      <c r="G23" s="61"/>
      <c r="H23" s="2"/>
      <c r="I23" s="2" t="s">
        <v>269</v>
      </c>
      <c r="J23" s="2"/>
      <c r="K23" s="2"/>
      <c r="L23" s="2"/>
      <c r="M23" s="59" t="s">
        <v>218</v>
      </c>
      <c r="N23" s="2"/>
      <c r="O23" s="43"/>
      <c r="P23" s="2"/>
      <c r="Q23" s="43">
        <v>15.74</v>
      </c>
      <c r="R23" s="2"/>
      <c r="S23" s="43">
        <v>83197</v>
      </c>
    </row>
    <row r="24" spans="1:19" x14ac:dyDescent="0.25">
      <c r="A24" s="2" t="s">
        <v>227</v>
      </c>
      <c r="B24" s="2"/>
      <c r="C24" s="58">
        <v>43623</v>
      </c>
      <c r="D24" s="2"/>
      <c r="E24" s="2"/>
      <c r="F24" s="2"/>
      <c r="G24" s="61"/>
      <c r="H24" s="2"/>
      <c r="I24" s="2" t="s">
        <v>270</v>
      </c>
      <c r="J24" s="2"/>
      <c r="K24" s="2"/>
      <c r="L24" s="2"/>
      <c r="M24" s="59" t="s">
        <v>218</v>
      </c>
      <c r="N24" s="2"/>
      <c r="O24" s="43"/>
      <c r="P24" s="2"/>
      <c r="Q24" s="43">
        <v>29.99</v>
      </c>
      <c r="R24" s="2"/>
      <c r="S24" s="43">
        <v>83167.009999999995</v>
      </c>
    </row>
    <row r="25" spans="1:19" x14ac:dyDescent="0.25">
      <c r="A25" s="2" t="s">
        <v>228</v>
      </c>
      <c r="B25" s="2"/>
      <c r="C25" s="58">
        <v>43623</v>
      </c>
      <c r="D25" s="2"/>
      <c r="E25" s="2"/>
      <c r="F25" s="2"/>
      <c r="G25" s="61"/>
      <c r="H25" s="2"/>
      <c r="I25" s="2" t="s">
        <v>271</v>
      </c>
      <c r="J25" s="2"/>
      <c r="K25" s="2" t="s">
        <v>306</v>
      </c>
      <c r="L25" s="2"/>
      <c r="M25" s="59" t="s">
        <v>218</v>
      </c>
      <c r="N25" s="2"/>
      <c r="O25" s="43">
        <v>7484</v>
      </c>
      <c r="P25" s="2"/>
      <c r="Q25" s="43"/>
      <c r="R25" s="2"/>
      <c r="S25" s="43">
        <v>90651.01</v>
      </c>
    </row>
    <row r="26" spans="1:19" x14ac:dyDescent="0.25">
      <c r="A26" s="2" t="s">
        <v>227</v>
      </c>
      <c r="B26" s="2"/>
      <c r="C26" s="58">
        <v>43623</v>
      </c>
      <c r="D26" s="2"/>
      <c r="E26" s="2"/>
      <c r="F26" s="2"/>
      <c r="G26" s="61"/>
      <c r="H26" s="2"/>
      <c r="I26" s="2" t="s">
        <v>272</v>
      </c>
      <c r="J26" s="2"/>
      <c r="K26" s="2"/>
      <c r="L26" s="2"/>
      <c r="M26" s="59" t="s">
        <v>218</v>
      </c>
      <c r="N26" s="2"/>
      <c r="O26" s="43"/>
      <c r="P26" s="2"/>
      <c r="Q26" s="43">
        <v>25.91</v>
      </c>
      <c r="R26" s="2"/>
      <c r="S26" s="43">
        <v>90625.1</v>
      </c>
    </row>
    <row r="27" spans="1:19" x14ac:dyDescent="0.25">
      <c r="A27" s="2" t="s">
        <v>227</v>
      </c>
      <c r="B27" s="2"/>
      <c r="C27" s="58">
        <v>43623</v>
      </c>
      <c r="D27" s="2"/>
      <c r="E27" s="2" t="s">
        <v>237</v>
      </c>
      <c r="F27" s="2"/>
      <c r="G27" s="61"/>
      <c r="H27" s="2"/>
      <c r="I27" s="2" t="s">
        <v>273</v>
      </c>
      <c r="J27" s="2"/>
      <c r="K27" s="2" t="s">
        <v>307</v>
      </c>
      <c r="L27" s="2"/>
      <c r="M27" s="59" t="s">
        <v>218</v>
      </c>
      <c r="N27" s="2"/>
      <c r="O27" s="43"/>
      <c r="P27" s="2"/>
      <c r="Q27" s="43">
        <v>108.69</v>
      </c>
      <c r="R27" s="2"/>
      <c r="S27" s="43">
        <v>90516.41</v>
      </c>
    </row>
    <row r="28" spans="1:19" x14ac:dyDescent="0.25">
      <c r="A28" s="2" t="s">
        <v>227</v>
      </c>
      <c r="B28" s="2"/>
      <c r="C28" s="58">
        <v>43623</v>
      </c>
      <c r="D28" s="2"/>
      <c r="E28" s="2" t="s">
        <v>238</v>
      </c>
      <c r="F28" s="2"/>
      <c r="G28" s="61"/>
      <c r="H28" s="2"/>
      <c r="I28" s="2" t="s">
        <v>274</v>
      </c>
      <c r="J28" s="2"/>
      <c r="K28" s="2" t="s">
        <v>308</v>
      </c>
      <c r="L28" s="2"/>
      <c r="M28" s="59" t="s">
        <v>218</v>
      </c>
      <c r="N28" s="2"/>
      <c r="O28" s="43"/>
      <c r="P28" s="2"/>
      <c r="Q28" s="43">
        <v>70.819999999999993</v>
      </c>
      <c r="R28" s="2"/>
      <c r="S28" s="43">
        <v>90445.59</v>
      </c>
    </row>
    <row r="29" spans="1:19" x14ac:dyDescent="0.25">
      <c r="A29" s="2" t="s">
        <v>227</v>
      </c>
      <c r="B29" s="2"/>
      <c r="C29" s="58">
        <v>43623</v>
      </c>
      <c r="D29" s="2"/>
      <c r="E29" s="2"/>
      <c r="F29" s="2"/>
      <c r="G29" s="61"/>
      <c r="H29" s="2"/>
      <c r="I29" s="2" t="s">
        <v>275</v>
      </c>
      <c r="J29" s="2"/>
      <c r="K29" s="2" t="s">
        <v>309</v>
      </c>
      <c r="L29" s="2"/>
      <c r="M29" s="59" t="s">
        <v>218</v>
      </c>
      <c r="N29" s="2"/>
      <c r="O29" s="43"/>
      <c r="P29" s="2"/>
      <c r="Q29" s="43">
        <v>19.5</v>
      </c>
      <c r="R29" s="2"/>
      <c r="S29" s="43">
        <v>90426.09</v>
      </c>
    </row>
    <row r="30" spans="1:19" x14ac:dyDescent="0.25">
      <c r="A30" s="2" t="s">
        <v>227</v>
      </c>
      <c r="B30" s="2"/>
      <c r="C30" s="58">
        <v>43623</v>
      </c>
      <c r="D30" s="2"/>
      <c r="E30" s="2"/>
      <c r="F30" s="2"/>
      <c r="G30" s="61"/>
      <c r="H30" s="2"/>
      <c r="I30" s="2" t="s">
        <v>276</v>
      </c>
      <c r="J30" s="2"/>
      <c r="K30" s="2"/>
      <c r="L30" s="2"/>
      <c r="M30" s="59" t="s">
        <v>218</v>
      </c>
      <c r="N30" s="2"/>
      <c r="O30" s="43"/>
      <c r="P30" s="2"/>
      <c r="Q30" s="43">
        <v>50</v>
      </c>
      <c r="R30" s="2"/>
      <c r="S30" s="43">
        <v>90376.09</v>
      </c>
    </row>
    <row r="31" spans="1:19" x14ac:dyDescent="0.25">
      <c r="A31" s="2" t="s">
        <v>227</v>
      </c>
      <c r="B31" s="2"/>
      <c r="C31" s="58">
        <v>43623</v>
      </c>
      <c r="D31" s="2"/>
      <c r="E31" s="2" t="s">
        <v>239</v>
      </c>
      <c r="F31" s="2"/>
      <c r="G31" s="61"/>
      <c r="H31" s="2"/>
      <c r="I31" s="2" t="s">
        <v>274</v>
      </c>
      <c r="J31" s="2"/>
      <c r="K31" s="2" t="s">
        <v>310</v>
      </c>
      <c r="L31" s="2"/>
      <c r="M31" s="59" t="s">
        <v>218</v>
      </c>
      <c r="N31" s="2"/>
      <c r="O31" s="43"/>
      <c r="P31" s="2"/>
      <c r="Q31" s="43">
        <v>26.94</v>
      </c>
      <c r="R31" s="2"/>
      <c r="S31" s="43">
        <v>90349.15</v>
      </c>
    </row>
    <row r="32" spans="1:19" x14ac:dyDescent="0.25">
      <c r="A32" s="2" t="s">
        <v>227</v>
      </c>
      <c r="B32" s="2"/>
      <c r="C32" s="58">
        <v>43626</v>
      </c>
      <c r="D32" s="2"/>
      <c r="E32" s="2"/>
      <c r="F32" s="2"/>
      <c r="G32" s="61"/>
      <c r="H32" s="2"/>
      <c r="I32" s="2" t="s">
        <v>277</v>
      </c>
      <c r="J32" s="2"/>
      <c r="K32" s="2" t="s">
        <v>311</v>
      </c>
      <c r="L32" s="2"/>
      <c r="M32" s="59" t="s">
        <v>218</v>
      </c>
      <c r="N32" s="2"/>
      <c r="O32" s="43"/>
      <c r="P32" s="2"/>
      <c r="Q32" s="43">
        <v>114.98</v>
      </c>
      <c r="R32" s="2"/>
      <c r="S32" s="43">
        <v>90234.17</v>
      </c>
    </row>
    <row r="33" spans="1:19" x14ac:dyDescent="0.25">
      <c r="A33" s="2" t="s">
        <v>227</v>
      </c>
      <c r="B33" s="2"/>
      <c r="C33" s="58">
        <v>43626</v>
      </c>
      <c r="D33" s="2"/>
      <c r="E33" s="2"/>
      <c r="F33" s="2"/>
      <c r="G33" s="61"/>
      <c r="H33" s="2"/>
      <c r="I33" s="2" t="s">
        <v>276</v>
      </c>
      <c r="J33" s="2"/>
      <c r="K33" s="2"/>
      <c r="L33" s="2"/>
      <c r="M33" s="59" t="s">
        <v>218</v>
      </c>
      <c r="N33" s="2"/>
      <c r="O33" s="43"/>
      <c r="P33" s="2"/>
      <c r="Q33" s="43">
        <v>15.34</v>
      </c>
      <c r="R33" s="2"/>
      <c r="S33" s="43">
        <v>90218.83</v>
      </c>
    </row>
    <row r="34" spans="1:19" x14ac:dyDescent="0.25">
      <c r="A34" s="2" t="s">
        <v>227</v>
      </c>
      <c r="B34" s="2"/>
      <c r="C34" s="58">
        <v>43627</v>
      </c>
      <c r="D34" s="2"/>
      <c r="E34" s="2"/>
      <c r="F34" s="2"/>
      <c r="G34" s="61"/>
      <c r="H34" s="2"/>
      <c r="I34" s="2" t="s">
        <v>278</v>
      </c>
      <c r="J34" s="2"/>
      <c r="K34" s="2"/>
      <c r="L34" s="2"/>
      <c r="M34" s="59" t="s">
        <v>218</v>
      </c>
      <c r="N34" s="2"/>
      <c r="O34" s="43"/>
      <c r="P34" s="2"/>
      <c r="Q34" s="43">
        <v>121</v>
      </c>
      <c r="R34" s="2"/>
      <c r="S34" s="43">
        <v>90097.83</v>
      </c>
    </row>
    <row r="35" spans="1:19" x14ac:dyDescent="0.25">
      <c r="A35" s="2" t="s">
        <v>227</v>
      </c>
      <c r="B35" s="2"/>
      <c r="C35" s="58">
        <v>43627</v>
      </c>
      <c r="D35" s="2"/>
      <c r="E35" s="2" t="s">
        <v>240</v>
      </c>
      <c r="F35" s="2"/>
      <c r="G35" s="61"/>
      <c r="H35" s="2"/>
      <c r="I35" s="2" t="s">
        <v>260</v>
      </c>
      <c r="J35" s="2"/>
      <c r="K35" s="2" t="s">
        <v>312</v>
      </c>
      <c r="L35" s="2"/>
      <c r="M35" s="59" t="s">
        <v>218</v>
      </c>
      <c r="N35" s="2"/>
      <c r="O35" s="43"/>
      <c r="P35" s="2"/>
      <c r="Q35" s="43">
        <v>125</v>
      </c>
      <c r="R35" s="2"/>
      <c r="S35" s="43">
        <v>89972.83</v>
      </c>
    </row>
    <row r="36" spans="1:19" x14ac:dyDescent="0.25">
      <c r="A36" s="2" t="s">
        <v>228</v>
      </c>
      <c r="B36" s="2"/>
      <c r="C36" s="58">
        <v>43629</v>
      </c>
      <c r="D36" s="2"/>
      <c r="E36" s="2"/>
      <c r="F36" s="2"/>
      <c r="G36" s="61"/>
      <c r="H36" s="2"/>
      <c r="I36" s="2"/>
      <c r="J36" s="2"/>
      <c r="K36" s="2" t="s">
        <v>228</v>
      </c>
      <c r="L36" s="2"/>
      <c r="M36" s="59" t="s">
        <v>218</v>
      </c>
      <c r="N36" s="2"/>
      <c r="O36" s="43">
        <v>16</v>
      </c>
      <c r="P36" s="2"/>
      <c r="Q36" s="43"/>
      <c r="R36" s="2"/>
      <c r="S36" s="43">
        <v>89988.83</v>
      </c>
    </row>
    <row r="37" spans="1:19" x14ac:dyDescent="0.25">
      <c r="A37" s="2" t="s">
        <v>230</v>
      </c>
      <c r="B37" s="2"/>
      <c r="C37" s="58">
        <v>43630</v>
      </c>
      <c r="D37" s="2"/>
      <c r="E37" s="2" t="s">
        <v>241</v>
      </c>
      <c r="F37" s="2"/>
      <c r="G37" s="61"/>
      <c r="H37" s="2"/>
      <c r="I37" s="2" t="s">
        <v>162</v>
      </c>
      <c r="J37" s="2"/>
      <c r="K37" s="2"/>
      <c r="L37" s="2"/>
      <c r="M37" s="59" t="s">
        <v>218</v>
      </c>
      <c r="N37" s="2"/>
      <c r="O37" s="43"/>
      <c r="P37" s="2"/>
      <c r="Q37" s="43">
        <v>1596.14</v>
      </c>
      <c r="R37" s="2"/>
      <c r="S37" s="43">
        <v>88392.69</v>
      </c>
    </row>
    <row r="38" spans="1:19" x14ac:dyDescent="0.25">
      <c r="A38" s="2" t="s">
        <v>230</v>
      </c>
      <c r="B38" s="2"/>
      <c r="C38" s="58">
        <v>43630</v>
      </c>
      <c r="D38" s="2"/>
      <c r="E38" s="2" t="s">
        <v>242</v>
      </c>
      <c r="F38" s="2"/>
      <c r="G38" s="61"/>
      <c r="H38" s="2"/>
      <c r="I38" s="2" t="s">
        <v>163</v>
      </c>
      <c r="J38" s="2"/>
      <c r="K38" s="2"/>
      <c r="L38" s="2"/>
      <c r="M38" s="59" t="s">
        <v>218</v>
      </c>
      <c r="N38" s="2"/>
      <c r="O38" s="43"/>
      <c r="P38" s="2"/>
      <c r="Q38" s="43">
        <v>784.74</v>
      </c>
      <c r="R38" s="2"/>
      <c r="S38" s="43">
        <v>87607.95</v>
      </c>
    </row>
    <row r="39" spans="1:19" x14ac:dyDescent="0.25">
      <c r="A39" s="2" t="s">
        <v>230</v>
      </c>
      <c r="B39" s="2"/>
      <c r="C39" s="58">
        <v>43630</v>
      </c>
      <c r="D39" s="2"/>
      <c r="E39" s="2" t="s">
        <v>243</v>
      </c>
      <c r="F39" s="2"/>
      <c r="G39" s="61"/>
      <c r="H39" s="2"/>
      <c r="I39" s="2" t="s">
        <v>164</v>
      </c>
      <c r="J39" s="2"/>
      <c r="K39" s="2"/>
      <c r="L39" s="2"/>
      <c r="M39" s="59" t="s">
        <v>218</v>
      </c>
      <c r="N39" s="2"/>
      <c r="O39" s="43"/>
      <c r="P39" s="2"/>
      <c r="Q39" s="43">
        <v>1045.53</v>
      </c>
      <c r="R39" s="2"/>
      <c r="S39" s="43">
        <v>86562.42</v>
      </c>
    </row>
    <row r="40" spans="1:19" x14ac:dyDescent="0.25">
      <c r="A40" s="2" t="s">
        <v>230</v>
      </c>
      <c r="B40" s="2"/>
      <c r="C40" s="58">
        <v>43630</v>
      </c>
      <c r="D40" s="2"/>
      <c r="E40" s="2" t="s">
        <v>244</v>
      </c>
      <c r="F40" s="2"/>
      <c r="G40" s="61"/>
      <c r="H40" s="2"/>
      <c r="I40" s="2" t="s">
        <v>165</v>
      </c>
      <c r="J40" s="2"/>
      <c r="K40" s="2"/>
      <c r="L40" s="2"/>
      <c r="M40" s="59" t="s">
        <v>218</v>
      </c>
      <c r="N40" s="2"/>
      <c r="O40" s="43"/>
      <c r="P40" s="2"/>
      <c r="Q40" s="43">
        <v>1386.24</v>
      </c>
      <c r="R40" s="2"/>
      <c r="S40" s="43">
        <v>85176.18</v>
      </c>
    </row>
    <row r="41" spans="1:19" x14ac:dyDescent="0.25">
      <c r="A41" s="2" t="s">
        <v>230</v>
      </c>
      <c r="B41" s="2"/>
      <c r="C41" s="58">
        <v>43630</v>
      </c>
      <c r="D41" s="2"/>
      <c r="E41" s="2" t="s">
        <v>245</v>
      </c>
      <c r="F41" s="2"/>
      <c r="G41" s="61"/>
      <c r="H41" s="2"/>
      <c r="I41" s="2" t="s">
        <v>168</v>
      </c>
      <c r="J41" s="2"/>
      <c r="K41" s="2"/>
      <c r="L41" s="2"/>
      <c r="M41" s="59" t="s">
        <v>218</v>
      </c>
      <c r="N41" s="2"/>
      <c r="O41" s="43"/>
      <c r="P41" s="2"/>
      <c r="Q41" s="43">
        <v>940.58</v>
      </c>
      <c r="R41" s="2"/>
      <c r="S41" s="43">
        <v>84235.6</v>
      </c>
    </row>
    <row r="42" spans="1:19" x14ac:dyDescent="0.25">
      <c r="A42" s="2" t="s">
        <v>227</v>
      </c>
      <c r="B42" s="2"/>
      <c r="C42" s="58">
        <v>43630</v>
      </c>
      <c r="D42" s="2"/>
      <c r="E42" s="2"/>
      <c r="F42" s="2"/>
      <c r="G42" s="61"/>
      <c r="H42" s="2"/>
      <c r="I42" s="2" t="s">
        <v>279</v>
      </c>
      <c r="J42" s="2"/>
      <c r="K42" s="2"/>
      <c r="L42" s="2"/>
      <c r="M42" s="59" t="s">
        <v>218</v>
      </c>
      <c r="N42" s="2"/>
      <c r="O42" s="43"/>
      <c r="P42" s="2"/>
      <c r="Q42" s="43">
        <v>200</v>
      </c>
      <c r="R42" s="2"/>
      <c r="S42" s="43">
        <v>84035.6</v>
      </c>
    </row>
    <row r="43" spans="1:19" x14ac:dyDescent="0.25">
      <c r="A43" s="2" t="s">
        <v>227</v>
      </c>
      <c r="B43" s="2"/>
      <c r="C43" s="58">
        <v>43630</v>
      </c>
      <c r="D43" s="2"/>
      <c r="E43" s="2"/>
      <c r="F43" s="2"/>
      <c r="G43" s="61"/>
      <c r="H43" s="2"/>
      <c r="I43" s="2" t="s">
        <v>280</v>
      </c>
      <c r="J43" s="2"/>
      <c r="K43" s="2"/>
      <c r="L43" s="2"/>
      <c r="M43" s="59" t="s">
        <v>218</v>
      </c>
      <c r="N43" s="2"/>
      <c r="O43" s="43"/>
      <c r="P43" s="2"/>
      <c r="Q43" s="43">
        <v>77.400000000000006</v>
      </c>
      <c r="R43" s="2"/>
      <c r="S43" s="43">
        <v>83958.2</v>
      </c>
    </row>
    <row r="44" spans="1:19" x14ac:dyDescent="0.25">
      <c r="A44" s="2" t="s">
        <v>227</v>
      </c>
      <c r="B44" s="2"/>
      <c r="C44" s="58">
        <v>43630</v>
      </c>
      <c r="D44" s="2"/>
      <c r="E44" s="2"/>
      <c r="F44" s="2"/>
      <c r="G44" s="61"/>
      <c r="H44" s="2"/>
      <c r="I44" s="2" t="s">
        <v>287</v>
      </c>
      <c r="J44" s="2"/>
      <c r="K44" s="2"/>
      <c r="L44" s="2"/>
      <c r="M44" s="59" t="s">
        <v>218</v>
      </c>
      <c r="N44" s="2"/>
      <c r="O44" s="43"/>
      <c r="P44" s="2"/>
      <c r="Q44" s="43">
        <v>70.38</v>
      </c>
      <c r="R44" s="2"/>
      <c r="S44" s="43">
        <v>83887.82</v>
      </c>
    </row>
    <row r="45" spans="1:19" x14ac:dyDescent="0.25">
      <c r="A45" s="2" t="s">
        <v>227</v>
      </c>
      <c r="B45" s="2"/>
      <c r="C45" s="58">
        <v>43630</v>
      </c>
      <c r="D45" s="2"/>
      <c r="E45" s="2" t="s">
        <v>246</v>
      </c>
      <c r="F45" s="2"/>
      <c r="G45" s="61"/>
      <c r="H45" s="2"/>
      <c r="I45" s="2" t="s">
        <v>281</v>
      </c>
      <c r="J45" s="2"/>
      <c r="K45" s="2" t="s">
        <v>313</v>
      </c>
      <c r="L45" s="2"/>
      <c r="M45" s="59" t="s">
        <v>218</v>
      </c>
      <c r="N45" s="2"/>
      <c r="O45" s="43"/>
      <c r="P45" s="2"/>
      <c r="Q45" s="43">
        <v>250</v>
      </c>
      <c r="R45" s="2"/>
      <c r="S45" s="43">
        <v>83637.820000000007</v>
      </c>
    </row>
    <row r="46" spans="1:19" x14ac:dyDescent="0.25">
      <c r="A46" s="2" t="s">
        <v>229</v>
      </c>
      <c r="B46" s="2"/>
      <c r="C46" s="58">
        <v>43633</v>
      </c>
      <c r="D46" s="2"/>
      <c r="E46" s="2" t="s">
        <v>247</v>
      </c>
      <c r="F46" s="2"/>
      <c r="G46" s="61"/>
      <c r="H46" s="2"/>
      <c r="I46" s="2" t="s">
        <v>282</v>
      </c>
      <c r="J46" s="2"/>
      <c r="K46" s="2" t="s">
        <v>314</v>
      </c>
      <c r="L46" s="2"/>
      <c r="M46" s="59" t="s">
        <v>218</v>
      </c>
      <c r="N46" s="2"/>
      <c r="O46" s="43"/>
      <c r="P46" s="2"/>
      <c r="Q46" s="43">
        <v>4765.5600000000004</v>
      </c>
      <c r="R46" s="2"/>
      <c r="S46" s="43">
        <v>78872.259999999995</v>
      </c>
    </row>
    <row r="47" spans="1:19" x14ac:dyDescent="0.25">
      <c r="A47" s="2" t="s">
        <v>227</v>
      </c>
      <c r="B47" s="2"/>
      <c r="C47" s="58">
        <v>43633</v>
      </c>
      <c r="D47" s="2"/>
      <c r="E47" s="2"/>
      <c r="F47" s="2"/>
      <c r="G47" s="61"/>
      <c r="H47" s="2"/>
      <c r="I47" s="2" t="s">
        <v>283</v>
      </c>
      <c r="J47" s="2"/>
      <c r="K47" s="2"/>
      <c r="L47" s="2"/>
      <c r="M47" s="59" t="s">
        <v>218</v>
      </c>
      <c r="N47" s="2"/>
      <c r="O47" s="43"/>
      <c r="P47" s="2"/>
      <c r="Q47" s="43">
        <v>37</v>
      </c>
      <c r="R47" s="2"/>
      <c r="S47" s="43">
        <v>78835.259999999995</v>
      </c>
    </row>
    <row r="48" spans="1:19" x14ac:dyDescent="0.25">
      <c r="A48" s="2" t="s">
        <v>227</v>
      </c>
      <c r="B48" s="2"/>
      <c r="C48" s="58">
        <v>43633</v>
      </c>
      <c r="D48" s="2"/>
      <c r="E48" s="2"/>
      <c r="F48" s="2"/>
      <c r="G48" s="61"/>
      <c r="H48" s="2"/>
      <c r="I48" s="2" t="s">
        <v>284</v>
      </c>
      <c r="J48" s="2"/>
      <c r="K48" s="2"/>
      <c r="L48" s="2"/>
      <c r="M48" s="59" t="s">
        <v>218</v>
      </c>
      <c r="N48" s="2"/>
      <c r="O48" s="43"/>
      <c r="P48" s="2"/>
      <c r="Q48" s="43">
        <v>35.700000000000003</v>
      </c>
      <c r="R48" s="2"/>
      <c r="S48" s="43">
        <v>78799.56</v>
      </c>
    </row>
    <row r="49" spans="1:19" x14ac:dyDescent="0.25">
      <c r="A49" s="2" t="s">
        <v>227</v>
      </c>
      <c r="B49" s="2"/>
      <c r="C49" s="58">
        <v>43633</v>
      </c>
      <c r="D49" s="2"/>
      <c r="E49" s="2"/>
      <c r="F49" s="2"/>
      <c r="G49" s="61"/>
      <c r="H49" s="2"/>
      <c r="I49" s="2" t="s">
        <v>285</v>
      </c>
      <c r="J49" s="2"/>
      <c r="K49" s="2"/>
      <c r="L49" s="2"/>
      <c r="M49" s="59" t="s">
        <v>218</v>
      </c>
      <c r="N49" s="2"/>
      <c r="O49" s="43"/>
      <c r="P49" s="2"/>
      <c r="Q49" s="43">
        <v>36.74</v>
      </c>
      <c r="R49" s="2"/>
      <c r="S49" s="43">
        <v>78762.820000000007</v>
      </c>
    </row>
    <row r="50" spans="1:19" x14ac:dyDescent="0.25">
      <c r="A50" s="2" t="s">
        <v>227</v>
      </c>
      <c r="B50" s="2"/>
      <c r="C50" s="58">
        <v>43633</v>
      </c>
      <c r="D50" s="2"/>
      <c r="E50" s="2"/>
      <c r="F50" s="2"/>
      <c r="G50" s="61"/>
      <c r="H50" s="2"/>
      <c r="I50" s="2" t="s">
        <v>286</v>
      </c>
      <c r="J50" s="2"/>
      <c r="K50" s="2"/>
      <c r="L50" s="2"/>
      <c r="M50" s="59" t="s">
        <v>218</v>
      </c>
      <c r="N50" s="2"/>
      <c r="O50" s="43"/>
      <c r="P50" s="2"/>
      <c r="Q50" s="43">
        <v>40</v>
      </c>
      <c r="R50" s="2"/>
      <c r="S50" s="43">
        <v>78722.820000000007</v>
      </c>
    </row>
    <row r="51" spans="1:19" x14ac:dyDescent="0.25">
      <c r="A51" s="2" t="s">
        <v>227</v>
      </c>
      <c r="B51" s="2"/>
      <c r="C51" s="58">
        <v>43633</v>
      </c>
      <c r="D51" s="2"/>
      <c r="E51" s="2"/>
      <c r="F51" s="2"/>
      <c r="G51" s="61"/>
      <c r="H51" s="2"/>
      <c r="I51" s="2" t="s">
        <v>287</v>
      </c>
      <c r="J51" s="2"/>
      <c r="K51" s="2"/>
      <c r="L51" s="2"/>
      <c r="M51" s="59" t="s">
        <v>218</v>
      </c>
      <c r="N51" s="2"/>
      <c r="O51" s="43"/>
      <c r="P51" s="2"/>
      <c r="Q51" s="43">
        <v>59.99</v>
      </c>
      <c r="R51" s="2"/>
      <c r="S51" s="43">
        <v>78662.83</v>
      </c>
    </row>
    <row r="52" spans="1:19" x14ac:dyDescent="0.25">
      <c r="A52" s="2" t="s">
        <v>227</v>
      </c>
      <c r="B52" s="2"/>
      <c r="C52" s="58">
        <v>43634</v>
      </c>
      <c r="D52" s="2"/>
      <c r="E52" s="2"/>
      <c r="F52" s="2"/>
      <c r="G52" s="61"/>
      <c r="H52" s="2"/>
      <c r="I52" s="2" t="s">
        <v>288</v>
      </c>
      <c r="J52" s="2"/>
      <c r="K52" s="2"/>
      <c r="L52" s="2"/>
      <c r="M52" s="59" t="s">
        <v>218</v>
      </c>
      <c r="N52" s="2"/>
      <c r="O52" s="43"/>
      <c r="P52" s="2"/>
      <c r="Q52" s="43">
        <v>59.94</v>
      </c>
      <c r="R52" s="2"/>
      <c r="S52" s="43">
        <v>78602.89</v>
      </c>
    </row>
    <row r="53" spans="1:19" x14ac:dyDescent="0.25">
      <c r="A53" s="2" t="s">
        <v>227</v>
      </c>
      <c r="B53" s="2"/>
      <c r="C53" s="58">
        <v>43634</v>
      </c>
      <c r="D53" s="2"/>
      <c r="E53" s="2"/>
      <c r="F53" s="2"/>
      <c r="G53" s="61"/>
      <c r="H53" s="2"/>
      <c r="I53" s="2" t="s">
        <v>270</v>
      </c>
      <c r="J53" s="2"/>
      <c r="K53" s="2"/>
      <c r="L53" s="2"/>
      <c r="M53" s="59" t="s">
        <v>218</v>
      </c>
      <c r="N53" s="2"/>
      <c r="O53" s="43"/>
      <c r="P53" s="2"/>
      <c r="Q53" s="43">
        <v>13.64</v>
      </c>
      <c r="R53" s="2"/>
      <c r="S53" s="43">
        <v>78589.25</v>
      </c>
    </row>
    <row r="54" spans="1:19" x14ac:dyDescent="0.25">
      <c r="A54" s="2" t="s">
        <v>227</v>
      </c>
      <c r="B54" s="2"/>
      <c r="C54" s="58">
        <v>43634</v>
      </c>
      <c r="D54" s="2"/>
      <c r="E54" s="2"/>
      <c r="F54" s="2"/>
      <c r="G54" s="61"/>
      <c r="H54" s="2"/>
      <c r="I54" s="2" t="s">
        <v>289</v>
      </c>
      <c r="J54" s="2"/>
      <c r="K54" s="2"/>
      <c r="L54" s="2"/>
      <c r="M54" s="59" t="s">
        <v>218</v>
      </c>
      <c r="N54" s="2"/>
      <c r="O54" s="43"/>
      <c r="P54" s="2"/>
      <c r="Q54" s="43">
        <v>86.65</v>
      </c>
      <c r="R54" s="2"/>
      <c r="S54" s="43">
        <v>78502.600000000006</v>
      </c>
    </row>
    <row r="55" spans="1:19" x14ac:dyDescent="0.25">
      <c r="A55" s="2" t="s">
        <v>227</v>
      </c>
      <c r="B55" s="2"/>
      <c r="C55" s="58">
        <v>43634</v>
      </c>
      <c r="D55" s="2"/>
      <c r="E55" s="2" t="s">
        <v>248</v>
      </c>
      <c r="F55" s="2"/>
      <c r="G55" s="61"/>
      <c r="H55" s="2"/>
      <c r="I55" s="2" t="s">
        <v>290</v>
      </c>
      <c r="J55" s="2"/>
      <c r="K55" s="2" t="s">
        <v>315</v>
      </c>
      <c r="L55" s="2"/>
      <c r="M55" s="59" t="s">
        <v>218</v>
      </c>
      <c r="N55" s="2"/>
      <c r="O55" s="43"/>
      <c r="P55" s="2"/>
      <c r="Q55" s="43">
        <v>134.94</v>
      </c>
      <c r="R55" s="2"/>
      <c r="S55" s="43">
        <v>78367.66</v>
      </c>
    </row>
    <row r="56" spans="1:19" x14ac:dyDescent="0.25">
      <c r="A56" s="2" t="s">
        <v>228</v>
      </c>
      <c r="B56" s="2"/>
      <c r="C56" s="58">
        <v>43634</v>
      </c>
      <c r="D56" s="2"/>
      <c r="E56" s="2"/>
      <c r="F56" s="2"/>
      <c r="G56" s="61"/>
      <c r="H56" s="2"/>
      <c r="I56" s="2"/>
      <c r="J56" s="2"/>
      <c r="K56" s="2" t="s">
        <v>228</v>
      </c>
      <c r="L56" s="2"/>
      <c r="M56" s="59" t="s">
        <v>218</v>
      </c>
      <c r="N56" s="2"/>
      <c r="O56" s="43">
        <v>6850</v>
      </c>
      <c r="P56" s="2"/>
      <c r="Q56" s="43"/>
      <c r="R56" s="2"/>
      <c r="S56" s="43">
        <v>85217.66</v>
      </c>
    </row>
    <row r="57" spans="1:19" x14ac:dyDescent="0.25">
      <c r="A57" s="2" t="s">
        <v>227</v>
      </c>
      <c r="B57" s="2"/>
      <c r="C57" s="58">
        <v>43635</v>
      </c>
      <c r="D57" s="2"/>
      <c r="E57" s="2"/>
      <c r="F57" s="2"/>
      <c r="G57" s="61"/>
      <c r="H57" s="2"/>
      <c r="I57" s="2" t="s">
        <v>291</v>
      </c>
      <c r="J57" s="2"/>
      <c r="K57" s="2"/>
      <c r="L57" s="2"/>
      <c r="M57" s="59" t="s">
        <v>218</v>
      </c>
      <c r="N57" s="2"/>
      <c r="O57" s="43"/>
      <c r="P57" s="2"/>
      <c r="Q57" s="43">
        <v>72.209999999999994</v>
      </c>
      <c r="R57" s="2"/>
      <c r="S57" s="43">
        <v>85145.45</v>
      </c>
    </row>
    <row r="58" spans="1:19" x14ac:dyDescent="0.25">
      <c r="A58" s="2" t="s">
        <v>227</v>
      </c>
      <c r="B58" s="2"/>
      <c r="C58" s="58">
        <v>43635</v>
      </c>
      <c r="D58" s="2"/>
      <c r="E58" s="2"/>
      <c r="F58" s="2"/>
      <c r="G58" s="61"/>
      <c r="H58" s="2"/>
      <c r="I58" s="2" t="s">
        <v>292</v>
      </c>
      <c r="J58" s="2"/>
      <c r="K58" s="2"/>
      <c r="L58" s="2"/>
      <c r="M58" s="59" t="s">
        <v>218</v>
      </c>
      <c r="N58" s="2"/>
      <c r="O58" s="43"/>
      <c r="P58" s="2"/>
      <c r="Q58" s="43">
        <v>101.2</v>
      </c>
      <c r="R58" s="2"/>
      <c r="S58" s="43">
        <v>85044.25</v>
      </c>
    </row>
    <row r="59" spans="1:19" x14ac:dyDescent="0.25">
      <c r="A59" s="2" t="s">
        <v>228</v>
      </c>
      <c r="B59" s="2"/>
      <c r="C59" s="58">
        <v>43635</v>
      </c>
      <c r="D59" s="2"/>
      <c r="E59" s="2"/>
      <c r="F59" s="2"/>
      <c r="G59" s="61"/>
      <c r="H59" s="2"/>
      <c r="I59" s="2"/>
      <c r="J59" s="2"/>
      <c r="K59" s="2" t="s">
        <v>228</v>
      </c>
      <c r="L59" s="2"/>
      <c r="M59" s="59" t="s">
        <v>218</v>
      </c>
      <c r="N59" s="2"/>
      <c r="O59" s="43">
        <v>16</v>
      </c>
      <c r="P59" s="2"/>
      <c r="Q59" s="43"/>
      <c r="R59" s="2"/>
      <c r="S59" s="43">
        <v>85060.25</v>
      </c>
    </row>
    <row r="60" spans="1:19" x14ac:dyDescent="0.25">
      <c r="A60" s="2" t="s">
        <v>227</v>
      </c>
      <c r="B60" s="2"/>
      <c r="C60" s="58">
        <v>43637</v>
      </c>
      <c r="D60" s="2"/>
      <c r="E60" s="2" t="s">
        <v>249</v>
      </c>
      <c r="F60" s="2"/>
      <c r="G60" s="61"/>
      <c r="H60" s="2"/>
      <c r="I60" s="2" t="s">
        <v>293</v>
      </c>
      <c r="J60" s="2"/>
      <c r="K60" s="2" t="s">
        <v>316</v>
      </c>
      <c r="L60" s="2"/>
      <c r="M60" s="59" t="s">
        <v>218</v>
      </c>
      <c r="N60" s="2"/>
      <c r="O60" s="43"/>
      <c r="P60" s="2"/>
      <c r="Q60" s="43">
        <v>25</v>
      </c>
      <c r="R60" s="2"/>
      <c r="S60" s="43">
        <v>85035.25</v>
      </c>
    </row>
    <row r="61" spans="1:19" x14ac:dyDescent="0.25">
      <c r="A61" s="2" t="s">
        <v>228</v>
      </c>
      <c r="B61" s="2"/>
      <c r="C61" s="58">
        <v>43637</v>
      </c>
      <c r="D61" s="2"/>
      <c r="E61" s="2"/>
      <c r="F61" s="2"/>
      <c r="G61" s="61"/>
      <c r="H61" s="2"/>
      <c r="I61" s="2"/>
      <c r="J61" s="2"/>
      <c r="K61" s="2" t="s">
        <v>228</v>
      </c>
      <c r="L61" s="2"/>
      <c r="M61" s="59" t="s">
        <v>218</v>
      </c>
      <c r="N61" s="2"/>
      <c r="O61" s="43">
        <v>32</v>
      </c>
      <c r="P61" s="2"/>
      <c r="Q61" s="43"/>
      <c r="R61" s="2"/>
      <c r="S61" s="43">
        <v>85067.25</v>
      </c>
    </row>
    <row r="62" spans="1:19" x14ac:dyDescent="0.25">
      <c r="A62" s="2" t="s">
        <v>227</v>
      </c>
      <c r="B62" s="2"/>
      <c r="C62" s="58">
        <v>43642</v>
      </c>
      <c r="D62" s="2"/>
      <c r="E62" s="2"/>
      <c r="F62" s="2"/>
      <c r="G62" s="61"/>
      <c r="H62" s="2"/>
      <c r="I62" s="2" t="s">
        <v>262</v>
      </c>
      <c r="J62" s="2"/>
      <c r="K62" s="2"/>
      <c r="L62" s="2"/>
      <c r="M62" s="59" t="s">
        <v>218</v>
      </c>
      <c r="N62" s="2"/>
      <c r="O62" s="43"/>
      <c r="P62" s="2"/>
      <c r="Q62" s="43">
        <v>20.95</v>
      </c>
      <c r="R62" s="2"/>
      <c r="S62" s="43">
        <v>85046.3</v>
      </c>
    </row>
    <row r="63" spans="1:19" x14ac:dyDescent="0.25">
      <c r="A63" s="2" t="s">
        <v>227</v>
      </c>
      <c r="B63" s="2"/>
      <c r="C63" s="58">
        <v>43642</v>
      </c>
      <c r="D63" s="2"/>
      <c r="E63" s="2"/>
      <c r="F63" s="2"/>
      <c r="G63" s="61"/>
      <c r="H63" s="2"/>
      <c r="I63" s="2" t="s">
        <v>294</v>
      </c>
      <c r="J63" s="2"/>
      <c r="K63" s="2"/>
      <c r="L63" s="2"/>
      <c r="M63" s="59" t="s">
        <v>218</v>
      </c>
      <c r="N63" s="2"/>
      <c r="O63" s="43"/>
      <c r="P63" s="2"/>
      <c r="Q63" s="43">
        <v>18</v>
      </c>
      <c r="R63" s="2"/>
      <c r="S63" s="43">
        <v>85028.3</v>
      </c>
    </row>
    <row r="64" spans="1:19" x14ac:dyDescent="0.25">
      <c r="A64" s="2" t="s">
        <v>227</v>
      </c>
      <c r="B64" s="2"/>
      <c r="C64" s="58">
        <v>43643</v>
      </c>
      <c r="D64" s="2"/>
      <c r="E64" s="2"/>
      <c r="F64" s="2"/>
      <c r="G64" s="61"/>
      <c r="H64" s="2"/>
      <c r="I64" s="2" t="s">
        <v>295</v>
      </c>
      <c r="J64" s="2"/>
      <c r="K64" s="2"/>
      <c r="L64" s="2"/>
      <c r="M64" s="59" t="s">
        <v>218</v>
      </c>
      <c r="N64" s="2"/>
      <c r="O64" s="43"/>
      <c r="P64" s="2"/>
      <c r="Q64" s="43">
        <v>41.87</v>
      </c>
      <c r="R64" s="2"/>
      <c r="S64" s="43">
        <v>84986.43</v>
      </c>
    </row>
    <row r="65" spans="1:19" x14ac:dyDescent="0.25">
      <c r="A65" s="2" t="s">
        <v>227</v>
      </c>
      <c r="B65" s="2"/>
      <c r="C65" s="58">
        <v>43643</v>
      </c>
      <c r="D65" s="2"/>
      <c r="E65" s="2"/>
      <c r="F65" s="2"/>
      <c r="G65" s="61"/>
      <c r="H65" s="2"/>
      <c r="I65" s="2" t="s">
        <v>295</v>
      </c>
      <c r="J65" s="2"/>
      <c r="K65" s="2"/>
      <c r="L65" s="2"/>
      <c r="M65" s="59" t="s">
        <v>218</v>
      </c>
      <c r="N65" s="2"/>
      <c r="O65" s="43"/>
      <c r="P65" s="2"/>
      <c r="Q65" s="43">
        <v>359.82</v>
      </c>
      <c r="R65" s="2"/>
      <c r="S65" s="43">
        <v>84626.61</v>
      </c>
    </row>
    <row r="66" spans="1:19" x14ac:dyDescent="0.25">
      <c r="A66" s="2" t="s">
        <v>229</v>
      </c>
      <c r="B66" s="2"/>
      <c r="C66" s="58">
        <v>43644</v>
      </c>
      <c r="D66" s="2"/>
      <c r="E66" s="2" t="s">
        <v>250</v>
      </c>
      <c r="F66" s="2"/>
      <c r="G66" s="61"/>
      <c r="H66" s="2"/>
      <c r="I66" s="2" t="s">
        <v>296</v>
      </c>
      <c r="J66" s="2"/>
      <c r="K66" s="2" t="s">
        <v>317</v>
      </c>
      <c r="L66" s="2"/>
      <c r="M66" s="59" t="s">
        <v>218</v>
      </c>
      <c r="N66" s="2"/>
      <c r="O66" s="43"/>
      <c r="P66" s="2"/>
      <c r="Q66" s="43">
        <v>1031.2</v>
      </c>
      <c r="R66" s="2"/>
      <c r="S66" s="43">
        <v>83595.41</v>
      </c>
    </row>
    <row r="67" spans="1:19" x14ac:dyDescent="0.25">
      <c r="A67" s="2" t="s">
        <v>230</v>
      </c>
      <c r="B67" s="2"/>
      <c r="C67" s="58">
        <v>43644</v>
      </c>
      <c r="D67" s="2"/>
      <c r="E67" s="2" t="s">
        <v>251</v>
      </c>
      <c r="F67" s="2"/>
      <c r="G67" s="61"/>
      <c r="H67" s="2"/>
      <c r="I67" s="2" t="s">
        <v>162</v>
      </c>
      <c r="J67" s="2"/>
      <c r="K67" s="2"/>
      <c r="L67" s="2"/>
      <c r="M67" s="59" t="s">
        <v>218</v>
      </c>
      <c r="N67" s="2"/>
      <c r="O67" s="43"/>
      <c r="P67" s="2"/>
      <c r="Q67" s="43">
        <v>1816.04</v>
      </c>
      <c r="R67" s="2"/>
      <c r="S67" s="43">
        <v>81779.37</v>
      </c>
    </row>
    <row r="68" spans="1:19" x14ac:dyDescent="0.25">
      <c r="A68" s="2" t="s">
        <v>230</v>
      </c>
      <c r="B68" s="2"/>
      <c r="C68" s="58">
        <v>43644</v>
      </c>
      <c r="D68" s="2"/>
      <c r="E68" s="2" t="s">
        <v>252</v>
      </c>
      <c r="F68" s="2"/>
      <c r="G68" s="61"/>
      <c r="H68" s="2"/>
      <c r="I68" s="2" t="s">
        <v>163</v>
      </c>
      <c r="J68" s="2"/>
      <c r="K68" s="2"/>
      <c r="L68" s="2"/>
      <c r="M68" s="59" t="s">
        <v>218</v>
      </c>
      <c r="N68" s="2"/>
      <c r="O68" s="43"/>
      <c r="P68" s="2"/>
      <c r="Q68" s="43">
        <v>832.23</v>
      </c>
      <c r="R68" s="2"/>
      <c r="S68" s="43">
        <v>80947.14</v>
      </c>
    </row>
    <row r="69" spans="1:19" x14ac:dyDescent="0.25">
      <c r="A69" s="2" t="s">
        <v>230</v>
      </c>
      <c r="B69" s="2"/>
      <c r="C69" s="58">
        <v>43644</v>
      </c>
      <c r="D69" s="2"/>
      <c r="E69" s="2" t="s">
        <v>253</v>
      </c>
      <c r="F69" s="2"/>
      <c r="G69" s="61"/>
      <c r="H69" s="2"/>
      <c r="I69" s="2" t="s">
        <v>164</v>
      </c>
      <c r="J69" s="2"/>
      <c r="K69" s="2"/>
      <c r="L69" s="2"/>
      <c r="M69" s="59" t="s">
        <v>218</v>
      </c>
      <c r="N69" s="2"/>
      <c r="O69" s="43"/>
      <c r="P69" s="2"/>
      <c r="Q69" s="43">
        <v>1045.51</v>
      </c>
      <c r="R69" s="2"/>
      <c r="S69" s="43">
        <v>79901.63</v>
      </c>
    </row>
    <row r="70" spans="1:19" x14ac:dyDescent="0.25">
      <c r="A70" s="2" t="s">
        <v>230</v>
      </c>
      <c r="B70" s="2"/>
      <c r="C70" s="58">
        <v>43644</v>
      </c>
      <c r="D70" s="2"/>
      <c r="E70" s="2" t="s">
        <v>254</v>
      </c>
      <c r="F70" s="2"/>
      <c r="G70" s="61"/>
      <c r="H70" s="2"/>
      <c r="I70" s="2" t="s">
        <v>165</v>
      </c>
      <c r="J70" s="2"/>
      <c r="K70" s="2"/>
      <c r="L70" s="2"/>
      <c r="M70" s="59" t="s">
        <v>218</v>
      </c>
      <c r="N70" s="2"/>
      <c r="O70" s="43"/>
      <c r="P70" s="2"/>
      <c r="Q70" s="43">
        <v>1459.73</v>
      </c>
      <c r="R70" s="2"/>
      <c r="S70" s="43">
        <v>78441.899999999994</v>
      </c>
    </row>
    <row r="71" spans="1:19" x14ac:dyDescent="0.25">
      <c r="A71" s="2" t="s">
        <v>230</v>
      </c>
      <c r="B71" s="2"/>
      <c r="C71" s="58">
        <v>43644</v>
      </c>
      <c r="D71" s="2"/>
      <c r="E71" s="2" t="s">
        <v>255</v>
      </c>
      <c r="F71" s="2"/>
      <c r="G71" s="61"/>
      <c r="H71" s="2"/>
      <c r="I71" s="2" t="s">
        <v>166</v>
      </c>
      <c r="J71" s="2"/>
      <c r="K71" s="2"/>
      <c r="L71" s="2"/>
      <c r="M71" s="59" t="s">
        <v>218</v>
      </c>
      <c r="N71" s="2"/>
      <c r="O71" s="43"/>
      <c r="P71" s="2"/>
      <c r="Q71" s="43">
        <v>519.34</v>
      </c>
      <c r="R71" s="2"/>
      <c r="S71" s="43">
        <v>77922.559999999998</v>
      </c>
    </row>
    <row r="72" spans="1:19" x14ac:dyDescent="0.25">
      <c r="A72" s="2" t="s">
        <v>230</v>
      </c>
      <c r="B72" s="2"/>
      <c r="C72" s="58">
        <v>43644</v>
      </c>
      <c r="D72" s="2"/>
      <c r="E72" s="2" t="s">
        <v>256</v>
      </c>
      <c r="F72" s="2"/>
      <c r="G72" s="61"/>
      <c r="H72" s="2"/>
      <c r="I72" s="2" t="s">
        <v>167</v>
      </c>
      <c r="J72" s="2"/>
      <c r="K72" s="2"/>
      <c r="L72" s="2"/>
      <c r="M72" s="59" t="s">
        <v>218</v>
      </c>
      <c r="N72" s="2"/>
      <c r="O72" s="43"/>
      <c r="P72" s="2"/>
      <c r="Q72" s="43">
        <v>542.17999999999995</v>
      </c>
      <c r="R72" s="2"/>
      <c r="S72" s="43">
        <v>77380.38</v>
      </c>
    </row>
    <row r="73" spans="1:19" x14ac:dyDescent="0.25">
      <c r="A73" s="2" t="s">
        <v>230</v>
      </c>
      <c r="B73" s="2"/>
      <c r="C73" s="58">
        <v>43644</v>
      </c>
      <c r="D73" s="2"/>
      <c r="E73" s="2" t="s">
        <v>257</v>
      </c>
      <c r="F73" s="2"/>
      <c r="G73" s="61"/>
      <c r="H73" s="2"/>
      <c r="I73" s="2" t="s">
        <v>168</v>
      </c>
      <c r="J73" s="2"/>
      <c r="K73" s="2"/>
      <c r="L73" s="2"/>
      <c r="M73" s="59" t="s">
        <v>218</v>
      </c>
      <c r="N73" s="2"/>
      <c r="O73" s="43"/>
      <c r="P73" s="2"/>
      <c r="Q73" s="43">
        <v>1013.68</v>
      </c>
      <c r="R73" s="2"/>
      <c r="S73" s="43">
        <v>76366.7</v>
      </c>
    </row>
    <row r="74" spans="1:19" x14ac:dyDescent="0.25">
      <c r="A74" s="2" t="s">
        <v>227</v>
      </c>
      <c r="B74" s="2"/>
      <c r="C74" s="58">
        <v>43644</v>
      </c>
      <c r="D74" s="2"/>
      <c r="E74" s="2"/>
      <c r="F74" s="2"/>
      <c r="G74" s="61"/>
      <c r="H74" s="2"/>
      <c r="I74" s="2" t="s">
        <v>297</v>
      </c>
      <c r="J74" s="2"/>
      <c r="K74" s="2" t="s">
        <v>318</v>
      </c>
      <c r="L74" s="2"/>
      <c r="M74" s="59" t="s">
        <v>218</v>
      </c>
      <c r="N74" s="2"/>
      <c r="O74" s="43"/>
      <c r="P74" s="2"/>
      <c r="Q74" s="43">
        <v>9.49</v>
      </c>
      <c r="R74" s="2"/>
      <c r="S74" s="43">
        <v>76357.210000000006</v>
      </c>
    </row>
    <row r="75" spans="1:19" x14ac:dyDescent="0.25">
      <c r="A75" s="2" t="s">
        <v>227</v>
      </c>
      <c r="B75" s="2"/>
      <c r="C75" s="58">
        <v>43644</v>
      </c>
      <c r="D75" s="2"/>
      <c r="E75" s="2"/>
      <c r="F75" s="2"/>
      <c r="G75" s="61"/>
      <c r="H75" s="2"/>
      <c r="I75" s="2" t="s">
        <v>298</v>
      </c>
      <c r="J75" s="2"/>
      <c r="K75" s="2" t="s">
        <v>319</v>
      </c>
      <c r="L75" s="2"/>
      <c r="M75" s="59" t="s">
        <v>218</v>
      </c>
      <c r="N75" s="2"/>
      <c r="O75" s="43"/>
      <c r="P75" s="2"/>
      <c r="Q75" s="43">
        <v>1200</v>
      </c>
      <c r="R75" s="2"/>
      <c r="S75" s="43">
        <v>75157.210000000006</v>
      </c>
    </row>
    <row r="76" spans="1:19" x14ac:dyDescent="0.25">
      <c r="A76" s="2" t="s">
        <v>227</v>
      </c>
      <c r="B76" s="2"/>
      <c r="C76" s="58">
        <v>43644</v>
      </c>
      <c r="D76" s="2"/>
      <c r="E76" s="2" t="s">
        <v>258</v>
      </c>
      <c r="F76" s="2"/>
      <c r="G76" s="61"/>
      <c r="H76" s="2"/>
      <c r="I76" s="2" t="s">
        <v>274</v>
      </c>
      <c r="J76" s="2"/>
      <c r="K76" s="2" t="s">
        <v>320</v>
      </c>
      <c r="L76" s="2"/>
      <c r="M76" s="59" t="s">
        <v>218</v>
      </c>
      <c r="N76" s="2"/>
      <c r="O76" s="43"/>
      <c r="P76" s="2"/>
      <c r="Q76" s="43">
        <v>105.68</v>
      </c>
      <c r="R76" s="2"/>
      <c r="S76" s="43">
        <v>75051.53</v>
      </c>
    </row>
    <row r="77" spans="1:19" x14ac:dyDescent="0.25">
      <c r="A77" s="2" t="s">
        <v>228</v>
      </c>
      <c r="B77" s="2"/>
      <c r="C77" s="58">
        <v>43644</v>
      </c>
      <c r="D77" s="2"/>
      <c r="E77" s="2"/>
      <c r="F77" s="2"/>
      <c r="G77" s="61"/>
      <c r="H77" s="2"/>
      <c r="I77" s="2" t="s">
        <v>298</v>
      </c>
      <c r="J77" s="2"/>
      <c r="K77" s="2" t="s">
        <v>321</v>
      </c>
      <c r="L77" s="2"/>
      <c r="M77" s="59" t="s">
        <v>218</v>
      </c>
      <c r="N77" s="2"/>
      <c r="O77" s="43">
        <v>1200</v>
      </c>
      <c r="P77" s="2"/>
      <c r="Q77" s="43"/>
      <c r="R77" s="2"/>
      <c r="S77" s="43">
        <v>76251.53</v>
      </c>
    </row>
    <row r="78" spans="1:19" ht="15.75" thickBot="1" x14ac:dyDescent="0.3">
      <c r="A78" s="2" t="s">
        <v>229</v>
      </c>
      <c r="B78" s="2"/>
      <c r="C78" s="58">
        <v>43644</v>
      </c>
      <c r="D78" s="2"/>
      <c r="E78" s="2" t="s">
        <v>236</v>
      </c>
      <c r="F78" s="2"/>
      <c r="G78" s="61"/>
      <c r="H78" s="2"/>
      <c r="I78" s="2" t="s">
        <v>299</v>
      </c>
      <c r="J78" s="2"/>
      <c r="K78" s="2"/>
      <c r="L78" s="2"/>
      <c r="M78" s="59" t="s">
        <v>218</v>
      </c>
      <c r="N78" s="2"/>
      <c r="O78" s="45"/>
      <c r="P78" s="2"/>
      <c r="Q78" s="45">
        <v>2864.29</v>
      </c>
      <c r="R78" s="2"/>
      <c r="S78" s="45">
        <v>73387.240000000005</v>
      </c>
    </row>
    <row r="79" spans="1:19" x14ac:dyDescent="0.25">
      <c r="A79" s="2" t="s">
        <v>219</v>
      </c>
      <c r="B79" s="2"/>
      <c r="C79" s="58"/>
      <c r="D79" s="2"/>
      <c r="E79" s="2"/>
      <c r="F79" s="2"/>
      <c r="G79" s="61"/>
      <c r="H79" s="2"/>
      <c r="I79" s="2"/>
      <c r="J79" s="2"/>
      <c r="K79" s="2"/>
      <c r="L79" s="2"/>
      <c r="M79" s="2"/>
      <c r="N79" s="2"/>
      <c r="O79" s="43">
        <f>ROUND(SUM(O2:O78),5)</f>
        <v>17339.12</v>
      </c>
      <c r="P79" s="2"/>
      <c r="Q79" s="43">
        <f>ROUND(SUM(Q2:Q78),5)</f>
        <v>27441.37</v>
      </c>
      <c r="R79" s="2"/>
      <c r="S79" s="43">
        <f>S78</f>
        <v>73387.240000000005</v>
      </c>
    </row>
    <row r="80" spans="1:19" x14ac:dyDescent="0.25">
      <c r="A80" s="1" t="s">
        <v>130</v>
      </c>
      <c r="B80" s="1"/>
      <c r="C80" s="57"/>
      <c r="D80" s="1"/>
      <c r="E80" s="1"/>
      <c r="F80" s="1"/>
      <c r="G80" s="60"/>
      <c r="H80" s="1"/>
      <c r="I80" s="1"/>
      <c r="J80" s="1"/>
      <c r="K80" s="1"/>
      <c r="L80" s="1"/>
      <c r="M80" s="1"/>
      <c r="N80" s="1"/>
      <c r="O80" s="51"/>
      <c r="P80" s="1"/>
      <c r="Q80" s="51"/>
      <c r="R80" s="1"/>
      <c r="S80" s="51">
        <v>5</v>
      </c>
    </row>
    <row r="81" spans="1:19" x14ac:dyDescent="0.25">
      <c r="A81" s="2" t="s">
        <v>220</v>
      </c>
      <c r="B81" s="2"/>
      <c r="C81" s="58"/>
      <c r="D81" s="2"/>
      <c r="E81" s="2"/>
      <c r="F81" s="2"/>
      <c r="G81" s="61"/>
      <c r="H81" s="2"/>
      <c r="I81" s="2"/>
      <c r="J81" s="2"/>
      <c r="K81" s="2"/>
      <c r="L81" s="2"/>
      <c r="M81" s="2"/>
      <c r="N81" s="2"/>
      <c r="O81" s="43"/>
      <c r="P81" s="2"/>
      <c r="Q81" s="43"/>
      <c r="R81" s="2"/>
      <c r="S81" s="43">
        <f>S80</f>
        <v>5</v>
      </c>
    </row>
    <row r="82" spans="1:19" x14ac:dyDescent="0.25">
      <c r="A82" s="1" t="s">
        <v>131</v>
      </c>
      <c r="B82" s="1"/>
      <c r="C82" s="57"/>
      <c r="D82" s="1"/>
      <c r="E82" s="1"/>
      <c r="F82" s="1"/>
      <c r="G82" s="60"/>
      <c r="H82" s="1"/>
      <c r="I82" s="1"/>
      <c r="J82" s="1"/>
      <c r="K82" s="1"/>
      <c r="L82" s="1"/>
      <c r="M82" s="1"/>
      <c r="N82" s="1"/>
      <c r="O82" s="51"/>
      <c r="P82" s="1"/>
      <c r="Q82" s="51"/>
      <c r="R82" s="1"/>
      <c r="S82" s="51">
        <v>10464.89</v>
      </c>
    </row>
    <row r="83" spans="1:19" x14ac:dyDescent="0.25">
      <c r="A83" s="2" t="s">
        <v>221</v>
      </c>
      <c r="B83" s="2"/>
      <c r="C83" s="58"/>
      <c r="D83" s="2"/>
      <c r="E83" s="2"/>
      <c r="F83" s="2"/>
      <c r="G83" s="61"/>
      <c r="H83" s="2"/>
      <c r="I83" s="2"/>
      <c r="J83" s="2"/>
      <c r="K83" s="2"/>
      <c r="L83" s="2"/>
      <c r="M83" s="2"/>
      <c r="N83" s="2"/>
      <c r="O83" s="43"/>
      <c r="P83" s="2"/>
      <c r="Q83" s="43"/>
      <c r="R83" s="2"/>
      <c r="S83" s="43">
        <f>S82</f>
        <v>10464.89</v>
      </c>
    </row>
    <row r="84" spans="1:19" x14ac:dyDescent="0.25">
      <c r="A84" s="1" t="s">
        <v>132</v>
      </c>
      <c r="B84" s="1"/>
      <c r="C84" s="57"/>
      <c r="D84" s="1"/>
      <c r="E84" s="1"/>
      <c r="F84" s="1"/>
      <c r="G84" s="60"/>
      <c r="H84" s="1"/>
      <c r="I84" s="1"/>
      <c r="J84" s="1"/>
      <c r="K84" s="1"/>
      <c r="L84" s="1"/>
      <c r="M84" s="1"/>
      <c r="N84" s="1"/>
      <c r="O84" s="51"/>
      <c r="P84" s="1"/>
      <c r="Q84" s="51"/>
      <c r="R84" s="1"/>
      <c r="S84" s="51">
        <v>31021.64</v>
      </c>
    </row>
    <row r="85" spans="1:19" x14ac:dyDescent="0.25">
      <c r="A85" s="2" t="s">
        <v>222</v>
      </c>
      <c r="B85" s="2"/>
      <c r="C85" s="58"/>
      <c r="D85" s="2"/>
      <c r="E85" s="2"/>
      <c r="F85" s="2"/>
      <c r="G85" s="61"/>
      <c r="H85" s="2"/>
      <c r="I85" s="2"/>
      <c r="J85" s="2"/>
      <c r="K85" s="2"/>
      <c r="L85" s="2"/>
      <c r="M85" s="2"/>
      <c r="N85" s="2"/>
      <c r="O85" s="43"/>
      <c r="P85" s="2"/>
      <c r="Q85" s="43"/>
      <c r="R85" s="2"/>
      <c r="S85" s="43">
        <f>S84</f>
        <v>31021.64</v>
      </c>
    </row>
    <row r="86" spans="1:19" x14ac:dyDescent="0.25">
      <c r="A86" s="1" t="s">
        <v>223</v>
      </c>
      <c r="B86" s="1"/>
      <c r="C86" s="57"/>
      <c r="D86" s="1"/>
      <c r="E86" s="1"/>
      <c r="F86" s="1"/>
      <c r="G86" s="60"/>
      <c r="H86" s="1"/>
      <c r="I86" s="1"/>
      <c r="J86" s="1"/>
      <c r="K86" s="1"/>
      <c r="L86" s="1"/>
      <c r="M86" s="1"/>
      <c r="N86" s="1"/>
      <c r="O86" s="51"/>
      <c r="P86" s="1"/>
      <c r="Q86" s="51"/>
      <c r="R86" s="1"/>
      <c r="S86" s="51">
        <v>112275.52</v>
      </c>
    </row>
    <row r="87" spans="1:19" ht="15.75" thickBot="1" x14ac:dyDescent="0.3">
      <c r="A87" s="2" t="s">
        <v>231</v>
      </c>
      <c r="B87" s="2"/>
      <c r="C87" s="58">
        <v>43646</v>
      </c>
      <c r="D87" s="2"/>
      <c r="E87" s="2" t="s">
        <v>259</v>
      </c>
      <c r="F87" s="2"/>
      <c r="G87" s="62" t="s">
        <v>218</v>
      </c>
      <c r="H87" s="2"/>
      <c r="I87" s="2"/>
      <c r="J87" s="2"/>
      <c r="K87" s="2" t="s">
        <v>322</v>
      </c>
      <c r="L87" s="2"/>
      <c r="M87" s="59"/>
      <c r="N87" s="2"/>
      <c r="O87" s="45">
        <v>77.52</v>
      </c>
      <c r="P87" s="2"/>
      <c r="Q87" s="45"/>
      <c r="R87" s="2"/>
      <c r="S87" s="45">
        <v>112353.04</v>
      </c>
    </row>
    <row r="88" spans="1:19" x14ac:dyDescent="0.25">
      <c r="A88" s="2" t="s">
        <v>224</v>
      </c>
      <c r="B88" s="2"/>
      <c r="C88" s="58"/>
      <c r="D88" s="2"/>
      <c r="E88" s="2"/>
      <c r="F88" s="2"/>
      <c r="G88" s="61"/>
      <c r="H88" s="2"/>
      <c r="I88" s="2"/>
      <c r="J88" s="2"/>
      <c r="K88" s="2"/>
      <c r="L88" s="2"/>
      <c r="M88" s="2"/>
      <c r="N88" s="2"/>
      <c r="O88" s="43">
        <f>ROUND(SUM(O86:O87),5)</f>
        <v>77.52</v>
      </c>
      <c r="P88" s="2"/>
      <c r="Q88" s="43">
        <f>ROUND(SUM(Q86:Q87),5)</f>
        <v>0</v>
      </c>
      <c r="R88" s="2"/>
      <c r="S88" s="43">
        <f>S87</f>
        <v>112353.04</v>
      </c>
    </row>
    <row r="89" spans="1:19" x14ac:dyDescent="0.25">
      <c r="A89" s="1" t="s">
        <v>225</v>
      </c>
      <c r="B89" s="1"/>
      <c r="C89" s="57"/>
      <c r="D89" s="1"/>
      <c r="E89" s="1"/>
      <c r="F89" s="1"/>
      <c r="G89" s="60"/>
      <c r="H89" s="1"/>
      <c r="I89" s="1"/>
      <c r="J89" s="1"/>
      <c r="K89" s="1"/>
      <c r="L89" s="1"/>
      <c r="M89" s="1"/>
      <c r="N89" s="1"/>
      <c r="O89" s="51"/>
      <c r="P89" s="1"/>
      <c r="Q89" s="51"/>
      <c r="R89" s="1"/>
      <c r="S89" s="51">
        <v>11308.93</v>
      </c>
    </row>
    <row r="90" spans="1:19" ht="15.75" thickBot="1" x14ac:dyDescent="0.3">
      <c r="A90" s="2" t="s">
        <v>226</v>
      </c>
      <c r="B90" s="2"/>
      <c r="C90" s="58"/>
      <c r="D90" s="2"/>
      <c r="E90" s="2"/>
      <c r="F90" s="2"/>
      <c r="G90" s="61"/>
      <c r="H90" s="2"/>
      <c r="I90" s="2"/>
      <c r="J90" s="2"/>
      <c r="K90" s="2"/>
      <c r="L90" s="2"/>
      <c r="M90" s="2"/>
      <c r="N90" s="2"/>
      <c r="O90" s="46"/>
      <c r="P90" s="2"/>
      <c r="Q90" s="46"/>
      <c r="R90" s="2"/>
      <c r="S90" s="46">
        <f>S89</f>
        <v>11308.93</v>
      </c>
    </row>
    <row r="91" spans="1:19" s="3" customFormat="1" ht="12" thickBot="1" x14ac:dyDescent="0.25">
      <c r="A91" s="1" t="s">
        <v>169</v>
      </c>
      <c r="B91" s="1"/>
      <c r="C91" s="57"/>
      <c r="D91" s="1"/>
      <c r="E91" s="1"/>
      <c r="F91" s="1"/>
      <c r="G91" s="60"/>
      <c r="H91" s="1"/>
      <c r="I91" s="1"/>
      <c r="J91" s="1"/>
      <c r="K91" s="1"/>
      <c r="L91" s="1"/>
      <c r="M91" s="1"/>
      <c r="N91" s="1"/>
      <c r="O91" s="52">
        <f>ROUND(O79+O81+O83+O85+O88+O90,5)</f>
        <v>17416.64</v>
      </c>
      <c r="P91" s="1"/>
      <c r="Q91" s="52">
        <f>ROUND(Q79+Q81+Q83+Q85+Q88+Q90,5)</f>
        <v>27441.37</v>
      </c>
      <c r="R91" s="1"/>
      <c r="S91" s="52">
        <f>ROUND(S79+S81+S83+S85+S88+S90,5)</f>
        <v>238540.74</v>
      </c>
    </row>
    <row r="92" spans="1:19" ht="15.75" thickTop="1" x14ac:dyDescent="0.25"/>
  </sheetData>
  <pageMargins left="0.25" right="0.25" top="0.75" bottom="0.75" header="0.3" footer="0.3"/>
  <pageSetup orientation="landscape" r:id="rId1"/>
  <headerFooter>
    <oddHeader>&amp;L&amp;"Arial,Bold"&amp;8 7:11 PM
&amp;"Arial,Bold"&amp;8 07/10/19
&amp;"Arial,Bold"&amp;8 Accrual Basis&amp;C&amp;"Arial,Bold"&amp;12 CASA of the Fox Cities
&amp;"Arial,Bold"&amp;14 Transactions by Account
&amp;"Arial,Bold"&amp;10 As of June 30,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6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123825</xdr:colOff>
                <xdr:row>1</xdr:row>
                <xdr:rowOff>28575</xdr:rowOff>
              </to>
            </anchor>
          </controlPr>
        </control>
      </mc:Choice>
      <mc:Fallback>
        <control shapeId="7169" r:id="rId4" name="FILTER"/>
      </mc:Fallback>
    </mc:AlternateContent>
    <mc:AlternateContent xmlns:mc="http://schemas.openxmlformats.org/markup-compatibility/2006">
      <mc:Choice Requires="x14">
        <control shapeId="717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123825</xdr:colOff>
                <xdr:row>1</xdr:row>
                <xdr:rowOff>28575</xdr:rowOff>
              </to>
            </anchor>
          </controlPr>
        </control>
      </mc:Choice>
      <mc:Fallback>
        <control shapeId="7170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AA030-25DC-49E8-9509-59D21D948B1A}">
  <sheetPr codeName="Sheet1"/>
  <dimension ref="A1:P123"/>
  <sheetViews>
    <sheetView tabSelected="1" workbookViewId="0">
      <selection activeCell="L17" sqref="L17"/>
    </sheetView>
  </sheetViews>
  <sheetFormatPr defaultRowHeight="15" x14ac:dyDescent="0.25"/>
  <cols>
    <col min="1" max="4" width="1.28515625" style="6" customWidth="1"/>
    <col min="5" max="6" width="1.28515625" style="8" customWidth="1"/>
    <col min="7" max="7" width="36.5703125" style="8" customWidth="1"/>
    <col min="8" max="8" width="10.42578125" style="17" bestFit="1" customWidth="1"/>
    <col min="9" max="9" width="1" style="17" customWidth="1"/>
    <col min="10" max="10" width="9" style="17" bestFit="1" customWidth="1"/>
    <col min="11" max="11" width="1" style="17" customWidth="1"/>
    <col min="12" max="12" width="9.85546875" style="17" bestFit="1" customWidth="1"/>
    <col min="13" max="13" width="1" style="17" customWidth="1"/>
    <col min="14" max="14" width="9.85546875" style="17" bestFit="1" customWidth="1"/>
    <col min="15" max="15" width="1" style="17" customWidth="1"/>
    <col min="16" max="16" width="9.85546875" style="17" bestFit="1" customWidth="1"/>
  </cols>
  <sheetData>
    <row r="1" spans="1:16" x14ac:dyDescent="0.25">
      <c r="A1" s="1"/>
      <c r="B1" s="1"/>
      <c r="C1" s="1"/>
      <c r="D1" s="1"/>
      <c r="E1" s="2"/>
      <c r="F1" s="2"/>
      <c r="G1" s="2"/>
      <c r="H1" s="9"/>
      <c r="I1" s="9"/>
      <c r="J1" s="9"/>
      <c r="K1" s="9"/>
      <c r="L1" s="9"/>
      <c r="M1" s="9"/>
      <c r="N1" s="9"/>
      <c r="O1" s="9"/>
      <c r="P1" s="9"/>
    </row>
    <row r="2" spans="1:16" s="5" customFormat="1" ht="27" customHeight="1" thickBot="1" x14ac:dyDescent="0.3">
      <c r="A2" s="4"/>
      <c r="B2" s="4"/>
      <c r="C2" s="4"/>
      <c r="D2" s="4"/>
      <c r="E2" s="7"/>
      <c r="F2" s="7"/>
      <c r="G2" s="7"/>
      <c r="H2" s="20" t="s">
        <v>0</v>
      </c>
      <c r="I2" s="10"/>
      <c r="J2" s="20" t="s">
        <v>1</v>
      </c>
      <c r="K2" s="10"/>
      <c r="L2" s="21" t="s">
        <v>122</v>
      </c>
      <c r="M2" s="10"/>
      <c r="N2" s="21" t="s">
        <v>121</v>
      </c>
      <c r="O2" s="10"/>
      <c r="P2" s="21" t="s">
        <v>120</v>
      </c>
    </row>
    <row r="3" spans="1:16" x14ac:dyDescent="0.25">
      <c r="A3" s="1"/>
      <c r="B3" s="1" t="s">
        <v>2</v>
      </c>
      <c r="C3" s="1"/>
      <c r="D3" s="1"/>
      <c r="E3" s="2"/>
      <c r="F3" s="2"/>
      <c r="G3" s="2"/>
      <c r="H3" s="11"/>
      <c r="I3" s="11"/>
      <c r="J3" s="11"/>
      <c r="K3" s="11"/>
      <c r="L3" s="11"/>
      <c r="M3" s="11"/>
      <c r="N3" s="11"/>
      <c r="O3" s="11"/>
      <c r="P3" s="11"/>
    </row>
    <row r="4" spans="1:16" x14ac:dyDescent="0.25">
      <c r="A4" s="1"/>
      <c r="B4" s="1"/>
      <c r="C4" s="1"/>
      <c r="D4" s="1" t="s">
        <v>3</v>
      </c>
      <c r="E4" s="2"/>
      <c r="F4" s="2"/>
      <c r="G4" s="2"/>
      <c r="H4" s="11"/>
      <c r="I4" s="11"/>
      <c r="J4" s="11"/>
      <c r="K4" s="11"/>
      <c r="L4" s="11"/>
      <c r="M4" s="11"/>
      <c r="N4" s="11"/>
      <c r="O4" s="11"/>
      <c r="P4" s="11"/>
    </row>
    <row r="5" spans="1:16" x14ac:dyDescent="0.25">
      <c r="A5" s="1"/>
      <c r="B5" s="1"/>
      <c r="C5" s="1"/>
      <c r="D5" s="1"/>
      <c r="E5" s="2" t="s">
        <v>4</v>
      </c>
      <c r="F5" s="2"/>
      <c r="G5" s="2"/>
      <c r="H5" s="11"/>
      <c r="I5" s="11"/>
      <c r="J5" s="11"/>
      <c r="K5" s="11"/>
      <c r="L5" s="11"/>
      <c r="M5" s="11"/>
      <c r="N5" s="11"/>
      <c r="O5" s="11"/>
      <c r="P5" s="11"/>
    </row>
    <row r="6" spans="1:16" x14ac:dyDescent="0.25">
      <c r="A6" s="1"/>
      <c r="B6" s="1"/>
      <c r="C6" s="1"/>
      <c r="D6" s="1"/>
      <c r="E6" s="2"/>
      <c r="F6" s="2" t="s">
        <v>5</v>
      </c>
      <c r="G6" s="2"/>
      <c r="H6" s="18">
        <v>250</v>
      </c>
      <c r="I6" s="11"/>
      <c r="J6" s="18">
        <v>0</v>
      </c>
      <c r="K6" s="11"/>
      <c r="L6" s="18">
        <v>800</v>
      </c>
      <c r="M6" s="11"/>
      <c r="N6" s="18">
        <v>0</v>
      </c>
      <c r="O6" s="11"/>
      <c r="P6" s="18">
        <v>0</v>
      </c>
    </row>
    <row r="7" spans="1:16" ht="15.75" thickBot="1" x14ac:dyDescent="0.3">
      <c r="A7" s="1"/>
      <c r="B7" s="1"/>
      <c r="C7" s="1"/>
      <c r="D7" s="1"/>
      <c r="E7" s="2"/>
      <c r="F7" s="2" t="s">
        <v>6</v>
      </c>
      <c r="G7" s="2"/>
      <c r="H7" s="12">
        <v>0</v>
      </c>
      <c r="I7" s="11"/>
      <c r="J7" s="12">
        <v>208.33</v>
      </c>
      <c r="K7" s="11"/>
      <c r="L7" s="12">
        <v>0</v>
      </c>
      <c r="M7" s="11"/>
      <c r="N7" s="12">
        <v>1250.02</v>
      </c>
      <c r="O7" s="11"/>
      <c r="P7" s="12">
        <v>2500</v>
      </c>
    </row>
    <row r="8" spans="1:16" x14ac:dyDescent="0.25">
      <c r="A8" s="1"/>
      <c r="B8" s="1"/>
      <c r="C8" s="1"/>
      <c r="D8" s="1"/>
      <c r="E8" s="2" t="s">
        <v>7</v>
      </c>
      <c r="F8" s="2"/>
      <c r="G8" s="2"/>
      <c r="H8" s="11">
        <f>ROUND(SUM(H5:H7),5)</f>
        <v>250</v>
      </c>
      <c r="I8" s="11"/>
      <c r="J8" s="11">
        <f>ROUND(SUM(J5:J7),5)</f>
        <v>208.33</v>
      </c>
      <c r="K8" s="11"/>
      <c r="L8" s="11">
        <f>ROUND(SUM(L5:L7),5)</f>
        <v>800</v>
      </c>
      <c r="M8" s="11"/>
      <c r="N8" s="11">
        <f>ROUND(SUM(N5:N7),5)</f>
        <v>1250.02</v>
      </c>
      <c r="O8" s="11"/>
      <c r="P8" s="11">
        <f>ROUND(SUM(P5:P7),5)</f>
        <v>2500</v>
      </c>
    </row>
    <row r="9" spans="1:16" x14ac:dyDescent="0.25">
      <c r="A9" s="1"/>
      <c r="B9" s="1"/>
      <c r="C9" s="1"/>
      <c r="D9" s="1"/>
      <c r="E9" s="2" t="s">
        <v>8</v>
      </c>
      <c r="F9" s="2"/>
      <c r="G9" s="2"/>
      <c r="H9" s="11"/>
      <c r="I9" s="11"/>
      <c r="J9" s="11"/>
      <c r="K9" s="11"/>
      <c r="L9" s="11"/>
      <c r="M9" s="11"/>
      <c r="N9" s="11"/>
      <c r="O9" s="11"/>
      <c r="P9" s="11"/>
    </row>
    <row r="10" spans="1:16" x14ac:dyDescent="0.25">
      <c r="A10" s="1"/>
      <c r="B10" s="1"/>
      <c r="C10" s="1"/>
      <c r="D10" s="1"/>
      <c r="E10" s="2"/>
      <c r="F10" s="2" t="s">
        <v>9</v>
      </c>
      <c r="G10" s="2"/>
      <c r="H10" s="11">
        <v>0</v>
      </c>
      <c r="I10" s="11"/>
      <c r="J10" s="11"/>
      <c r="K10" s="11"/>
      <c r="L10" s="11">
        <v>7218</v>
      </c>
      <c r="M10" s="11"/>
      <c r="N10" s="11"/>
      <c r="O10" s="11"/>
      <c r="P10" s="11"/>
    </row>
    <row r="11" spans="1:16" x14ac:dyDescent="0.25">
      <c r="A11" s="1"/>
      <c r="B11" s="1"/>
      <c r="C11" s="1"/>
      <c r="D11" s="1"/>
      <c r="E11" s="2"/>
      <c r="F11" s="2" t="s">
        <v>10</v>
      </c>
      <c r="G11" s="2"/>
      <c r="H11" s="11">
        <v>48</v>
      </c>
      <c r="I11" s="11"/>
      <c r="J11" s="11"/>
      <c r="K11" s="11"/>
      <c r="L11" s="11">
        <v>871</v>
      </c>
      <c r="M11" s="11"/>
      <c r="N11" s="11"/>
      <c r="O11" s="11"/>
      <c r="P11" s="11"/>
    </row>
    <row r="12" spans="1:16" ht="15.75" thickBot="1" x14ac:dyDescent="0.3">
      <c r="A12" s="1"/>
      <c r="B12" s="1"/>
      <c r="C12" s="1"/>
      <c r="D12" s="1"/>
      <c r="E12" s="2"/>
      <c r="F12" s="2" t="s">
        <v>11</v>
      </c>
      <c r="G12" s="2"/>
      <c r="H12" s="12">
        <v>0</v>
      </c>
      <c r="I12" s="11"/>
      <c r="J12" s="12">
        <v>1250</v>
      </c>
      <c r="K12" s="11"/>
      <c r="L12" s="12">
        <v>0</v>
      </c>
      <c r="M12" s="11"/>
      <c r="N12" s="12">
        <v>7500</v>
      </c>
      <c r="O12" s="11"/>
      <c r="P12" s="12">
        <v>15000</v>
      </c>
    </row>
    <row r="13" spans="1:16" x14ac:dyDescent="0.25">
      <c r="A13" s="1"/>
      <c r="B13" s="1"/>
      <c r="C13" s="1"/>
      <c r="D13" s="1"/>
      <c r="E13" s="2" t="s">
        <v>12</v>
      </c>
      <c r="F13" s="2"/>
      <c r="G13" s="2"/>
      <c r="H13" s="11">
        <f>ROUND(SUM(H9:H12),5)</f>
        <v>48</v>
      </c>
      <c r="I13" s="11"/>
      <c r="J13" s="11">
        <f>ROUND(SUM(J9:J12),5)</f>
        <v>1250</v>
      </c>
      <c r="K13" s="11"/>
      <c r="L13" s="11">
        <f>ROUND(SUM(L9:L12),5)</f>
        <v>8089</v>
      </c>
      <c r="M13" s="11"/>
      <c r="N13" s="11">
        <f>ROUND(SUM(N9:N12),5)</f>
        <v>7500</v>
      </c>
      <c r="O13" s="11"/>
      <c r="P13" s="11">
        <f>ROUND(SUM(P9:P12),5)</f>
        <v>15000</v>
      </c>
    </row>
    <row r="14" spans="1:16" x14ac:dyDescent="0.25">
      <c r="A14" s="1"/>
      <c r="B14" s="1"/>
      <c r="C14" s="1"/>
      <c r="D14" s="1"/>
      <c r="E14" s="2" t="s">
        <v>13</v>
      </c>
      <c r="F14" s="2"/>
      <c r="G14" s="2"/>
      <c r="H14" s="11"/>
      <c r="I14" s="11"/>
      <c r="J14" s="11"/>
      <c r="K14" s="11"/>
      <c r="L14" s="11"/>
      <c r="M14" s="11"/>
      <c r="N14" s="11"/>
      <c r="O14" s="11"/>
      <c r="P14" s="11"/>
    </row>
    <row r="15" spans="1:16" x14ac:dyDescent="0.25">
      <c r="A15" s="1"/>
      <c r="B15" s="1"/>
      <c r="C15" s="1"/>
      <c r="D15" s="1"/>
      <c r="E15" s="2"/>
      <c r="F15" s="2" t="s">
        <v>14</v>
      </c>
      <c r="G15" s="2"/>
      <c r="H15" s="11">
        <v>5000</v>
      </c>
      <c r="I15" s="11"/>
      <c r="J15" s="11">
        <v>8250</v>
      </c>
      <c r="K15" s="11"/>
      <c r="L15" s="11">
        <v>20000</v>
      </c>
      <c r="M15" s="11"/>
      <c r="N15" s="11">
        <v>49500</v>
      </c>
      <c r="O15" s="11"/>
      <c r="P15" s="11">
        <v>99000</v>
      </c>
    </row>
    <row r="16" spans="1:16" ht="15.75" thickBot="1" x14ac:dyDescent="0.3">
      <c r="A16" s="1"/>
      <c r="B16" s="1"/>
      <c r="C16" s="1"/>
      <c r="D16" s="1"/>
      <c r="E16" s="2"/>
      <c r="F16" s="2" t="s">
        <v>15</v>
      </c>
      <c r="G16" s="2"/>
      <c r="H16" s="12">
        <v>10553</v>
      </c>
      <c r="I16" s="11"/>
      <c r="J16" s="12">
        <v>10316.67</v>
      </c>
      <c r="K16" s="11"/>
      <c r="L16" s="12">
        <v>50228.75</v>
      </c>
      <c r="M16" s="11"/>
      <c r="N16" s="12">
        <v>61899.98</v>
      </c>
      <c r="O16" s="11"/>
      <c r="P16" s="12">
        <v>123800</v>
      </c>
    </row>
    <row r="17" spans="1:16" x14ac:dyDescent="0.25">
      <c r="A17" s="1"/>
      <c r="B17" s="1"/>
      <c r="C17" s="1"/>
      <c r="D17" s="1"/>
      <c r="E17" s="2" t="s">
        <v>16</v>
      </c>
      <c r="F17" s="2"/>
      <c r="G17" s="2"/>
      <c r="H17" s="11">
        <f>ROUND(SUM(H14:H16),5)</f>
        <v>15553</v>
      </c>
      <c r="I17" s="11"/>
      <c r="J17" s="11">
        <f>ROUND(SUM(J14:J16),5)</f>
        <v>18566.669999999998</v>
      </c>
      <c r="K17" s="11"/>
      <c r="L17" s="11">
        <f>ROUND(SUM(L14:L16),5)</f>
        <v>70228.75</v>
      </c>
      <c r="M17" s="11"/>
      <c r="N17" s="11">
        <f>ROUND(SUM(N14:N16),5)</f>
        <v>111399.98</v>
      </c>
      <c r="O17" s="11"/>
      <c r="P17" s="11">
        <f>ROUND(SUM(P14:P16),5)</f>
        <v>222800</v>
      </c>
    </row>
    <row r="18" spans="1:16" x14ac:dyDescent="0.25">
      <c r="A18" s="1"/>
      <c r="B18" s="1"/>
      <c r="C18" s="1"/>
      <c r="D18" s="1"/>
      <c r="E18" s="2" t="s">
        <v>17</v>
      </c>
      <c r="F18" s="2"/>
      <c r="G18" s="2"/>
      <c r="H18" s="11"/>
      <c r="I18" s="11"/>
      <c r="J18" s="11"/>
      <c r="K18" s="11"/>
      <c r="L18" s="11"/>
      <c r="M18" s="11"/>
      <c r="N18" s="11"/>
      <c r="O18" s="11"/>
      <c r="P18" s="11"/>
    </row>
    <row r="19" spans="1:16" x14ac:dyDescent="0.25">
      <c r="A19" s="1"/>
      <c r="B19" s="1"/>
      <c r="C19" s="1"/>
      <c r="D19" s="1"/>
      <c r="E19" s="2"/>
      <c r="F19" s="2" t="s">
        <v>18</v>
      </c>
      <c r="G19" s="2"/>
      <c r="H19" s="11">
        <v>0</v>
      </c>
      <c r="I19" s="11"/>
      <c r="J19" s="11"/>
      <c r="K19" s="11"/>
      <c r="L19" s="11">
        <v>655</v>
      </c>
      <c r="M19" s="11"/>
      <c r="N19" s="11"/>
      <c r="O19" s="11"/>
      <c r="P19" s="11"/>
    </row>
    <row r="20" spans="1:16" x14ac:dyDescent="0.25">
      <c r="A20" s="1"/>
      <c r="B20" s="1"/>
      <c r="C20" s="1"/>
      <c r="D20" s="1"/>
      <c r="E20" s="2"/>
      <c r="F20" s="2" t="s">
        <v>19</v>
      </c>
      <c r="G20" s="2"/>
      <c r="H20" s="11">
        <v>0</v>
      </c>
      <c r="I20" s="11"/>
      <c r="J20" s="11"/>
      <c r="K20" s="11"/>
      <c r="L20" s="11">
        <v>250</v>
      </c>
      <c r="M20" s="11"/>
      <c r="N20" s="11"/>
      <c r="O20" s="11"/>
      <c r="P20" s="11"/>
    </row>
    <row r="21" spans="1:16" x14ac:dyDescent="0.25">
      <c r="A21" s="1"/>
      <c r="B21" s="1"/>
      <c r="C21" s="1"/>
      <c r="D21" s="1"/>
      <c r="E21" s="2"/>
      <c r="F21" s="2" t="s">
        <v>20</v>
      </c>
      <c r="G21" s="2"/>
      <c r="H21" s="11">
        <v>116</v>
      </c>
      <c r="I21" s="11"/>
      <c r="J21" s="11"/>
      <c r="K21" s="11"/>
      <c r="L21" s="11">
        <v>3391.85</v>
      </c>
      <c r="M21" s="11"/>
      <c r="N21" s="11"/>
      <c r="O21" s="11"/>
      <c r="P21" s="11"/>
    </row>
    <row r="22" spans="1:16" ht="15.75" thickBot="1" x14ac:dyDescent="0.3">
      <c r="A22" s="1"/>
      <c r="B22" s="1"/>
      <c r="C22" s="1"/>
      <c r="D22" s="1"/>
      <c r="E22" s="2"/>
      <c r="F22" s="2" t="s">
        <v>21</v>
      </c>
      <c r="G22" s="2"/>
      <c r="H22" s="12">
        <v>0</v>
      </c>
      <c r="I22" s="11"/>
      <c r="J22" s="12">
        <v>4275</v>
      </c>
      <c r="K22" s="11"/>
      <c r="L22" s="12">
        <v>0</v>
      </c>
      <c r="M22" s="11"/>
      <c r="N22" s="12">
        <v>25650</v>
      </c>
      <c r="O22" s="11"/>
      <c r="P22" s="12">
        <v>51300</v>
      </c>
    </row>
    <row r="23" spans="1:16" x14ac:dyDescent="0.25">
      <c r="A23" s="1"/>
      <c r="B23" s="1"/>
      <c r="C23" s="1"/>
      <c r="D23" s="1"/>
      <c r="E23" s="2" t="s">
        <v>22</v>
      </c>
      <c r="F23" s="2"/>
      <c r="G23" s="2"/>
      <c r="H23" s="11">
        <f>ROUND(SUM(H18:H22),5)</f>
        <v>116</v>
      </c>
      <c r="I23" s="11"/>
      <c r="J23" s="11">
        <f>ROUND(SUM(J18:J22),5)</f>
        <v>4275</v>
      </c>
      <c r="K23" s="11"/>
      <c r="L23" s="11">
        <f>ROUND(SUM(L18:L22),5)</f>
        <v>4296.8500000000004</v>
      </c>
      <c r="M23" s="11"/>
      <c r="N23" s="11">
        <f>ROUND(SUM(N18:N22),5)</f>
        <v>25650</v>
      </c>
      <c r="O23" s="11"/>
      <c r="P23" s="11">
        <f>ROUND(SUM(P18:P22),5)</f>
        <v>51300</v>
      </c>
    </row>
    <row r="24" spans="1:16" x14ac:dyDescent="0.25">
      <c r="A24" s="1"/>
      <c r="B24" s="1"/>
      <c r="C24" s="1"/>
      <c r="D24" s="1"/>
      <c r="E24" s="2" t="s">
        <v>23</v>
      </c>
      <c r="F24" s="2"/>
      <c r="G24" s="2"/>
      <c r="H24" s="11">
        <v>77.52</v>
      </c>
      <c r="I24" s="11"/>
      <c r="J24" s="11">
        <v>250</v>
      </c>
      <c r="K24" s="11"/>
      <c r="L24" s="11">
        <v>494.62</v>
      </c>
      <c r="M24" s="11"/>
      <c r="N24" s="11">
        <v>1500</v>
      </c>
      <c r="O24" s="11"/>
      <c r="P24" s="11">
        <v>3000</v>
      </c>
    </row>
    <row r="25" spans="1:16" x14ac:dyDescent="0.25">
      <c r="A25" s="1"/>
      <c r="B25" s="1"/>
      <c r="C25" s="1"/>
      <c r="D25" s="1"/>
      <c r="E25" s="2" t="s">
        <v>24</v>
      </c>
      <c r="F25" s="2"/>
      <c r="G25" s="2"/>
      <c r="H25" s="11">
        <v>0</v>
      </c>
      <c r="I25" s="11"/>
      <c r="J25" s="11"/>
      <c r="K25" s="11"/>
      <c r="L25" s="11">
        <v>20</v>
      </c>
      <c r="M25" s="11"/>
      <c r="N25" s="11"/>
      <c r="O25" s="11"/>
      <c r="P25" s="11"/>
    </row>
    <row r="26" spans="1:16" x14ac:dyDescent="0.25">
      <c r="A26" s="1"/>
      <c r="B26" s="1"/>
      <c r="C26" s="1"/>
      <c r="D26" s="1"/>
      <c r="E26" s="2" t="s">
        <v>25</v>
      </c>
      <c r="F26" s="2"/>
      <c r="G26" s="2"/>
      <c r="H26" s="11"/>
      <c r="I26" s="11"/>
      <c r="J26" s="11"/>
      <c r="K26" s="11"/>
      <c r="L26" s="11"/>
      <c r="M26" s="11"/>
      <c r="N26" s="11"/>
      <c r="O26" s="11"/>
      <c r="P26" s="11"/>
    </row>
    <row r="27" spans="1:16" x14ac:dyDescent="0.25">
      <c r="A27" s="1"/>
      <c r="B27" s="1"/>
      <c r="C27" s="1"/>
      <c r="D27" s="1"/>
      <c r="E27" s="2"/>
      <c r="F27" s="2" t="s">
        <v>26</v>
      </c>
      <c r="G27" s="2"/>
      <c r="H27" s="11"/>
      <c r="I27" s="11"/>
      <c r="J27" s="11"/>
      <c r="K27" s="11"/>
      <c r="L27" s="11"/>
      <c r="M27" s="11"/>
      <c r="N27" s="11"/>
      <c r="O27" s="11"/>
      <c r="P27" s="11"/>
    </row>
    <row r="28" spans="1:16" x14ac:dyDescent="0.25">
      <c r="A28" s="1"/>
      <c r="B28" s="1"/>
      <c r="C28" s="1"/>
      <c r="D28" s="1"/>
      <c r="E28" s="2"/>
      <c r="F28" s="2"/>
      <c r="G28" s="2" t="s">
        <v>27</v>
      </c>
      <c r="H28" s="11">
        <v>0</v>
      </c>
      <c r="I28" s="11"/>
      <c r="J28" s="11"/>
      <c r="K28" s="11"/>
      <c r="L28" s="11">
        <v>20550</v>
      </c>
      <c r="M28" s="11"/>
      <c r="N28" s="11"/>
      <c r="O28" s="11"/>
      <c r="P28" s="11"/>
    </row>
    <row r="29" spans="1:16" x14ac:dyDescent="0.25">
      <c r="A29" s="1"/>
      <c r="B29" s="1"/>
      <c r="C29" s="1"/>
      <c r="D29" s="1"/>
      <c r="E29" s="2"/>
      <c r="F29" s="2"/>
      <c r="G29" s="2" t="s">
        <v>28</v>
      </c>
      <c r="H29" s="11">
        <v>0</v>
      </c>
      <c r="I29" s="11"/>
      <c r="J29" s="11"/>
      <c r="K29" s="11"/>
      <c r="L29" s="11">
        <v>3498</v>
      </c>
      <c r="M29" s="11"/>
      <c r="N29" s="11"/>
      <c r="O29" s="11"/>
      <c r="P29" s="11"/>
    </row>
    <row r="30" spans="1:16" x14ac:dyDescent="0.25">
      <c r="A30" s="1"/>
      <c r="B30" s="1"/>
      <c r="C30" s="1"/>
      <c r="D30" s="1"/>
      <c r="E30" s="2"/>
      <c r="F30" s="2"/>
      <c r="G30" s="2" t="s">
        <v>29</v>
      </c>
      <c r="H30" s="11">
        <v>0</v>
      </c>
      <c r="I30" s="11"/>
      <c r="J30" s="11"/>
      <c r="K30" s="11"/>
      <c r="L30" s="11">
        <v>62766</v>
      </c>
      <c r="M30" s="11"/>
      <c r="N30" s="11"/>
      <c r="O30" s="11"/>
      <c r="P30" s="11"/>
    </row>
    <row r="31" spans="1:16" x14ac:dyDescent="0.25">
      <c r="A31" s="1"/>
      <c r="B31" s="1"/>
      <c r="C31" s="1"/>
      <c r="D31" s="1"/>
      <c r="E31" s="2"/>
      <c r="F31" s="2"/>
      <c r="G31" s="2" t="s">
        <v>30</v>
      </c>
      <c r="H31" s="11">
        <v>0</v>
      </c>
      <c r="I31" s="11"/>
      <c r="J31" s="11"/>
      <c r="K31" s="11"/>
      <c r="L31" s="11">
        <v>2900</v>
      </c>
      <c r="M31" s="11"/>
      <c r="N31" s="11"/>
      <c r="O31" s="11"/>
      <c r="P31" s="11"/>
    </row>
    <row r="32" spans="1:16" ht="15.75" thickBot="1" x14ac:dyDescent="0.3">
      <c r="A32" s="1"/>
      <c r="B32" s="1"/>
      <c r="C32" s="1"/>
      <c r="D32" s="1"/>
      <c r="E32" s="2"/>
      <c r="F32" s="2"/>
      <c r="G32" s="2" t="s">
        <v>31</v>
      </c>
      <c r="H32" s="12">
        <v>0</v>
      </c>
      <c r="I32" s="11"/>
      <c r="J32" s="12">
        <v>8595.83</v>
      </c>
      <c r="K32" s="11"/>
      <c r="L32" s="12">
        <v>0</v>
      </c>
      <c r="M32" s="11"/>
      <c r="N32" s="12">
        <v>51575.02</v>
      </c>
      <c r="O32" s="11"/>
      <c r="P32" s="12">
        <v>103150</v>
      </c>
    </row>
    <row r="33" spans="1:16" x14ac:dyDescent="0.25">
      <c r="A33" s="1"/>
      <c r="B33" s="1"/>
      <c r="C33" s="1"/>
      <c r="D33" s="1"/>
      <c r="E33" s="2"/>
      <c r="F33" s="2" t="s">
        <v>32</v>
      </c>
      <c r="G33" s="2"/>
      <c r="H33" s="11">
        <f>ROUND(SUM(H27:H32),5)</f>
        <v>0</v>
      </c>
      <c r="I33" s="11"/>
      <c r="J33" s="11">
        <f>ROUND(SUM(J27:J32),5)</f>
        <v>8595.83</v>
      </c>
      <c r="K33" s="11"/>
      <c r="L33" s="11">
        <f>ROUND(SUM(L27:L32),5)</f>
        <v>89714</v>
      </c>
      <c r="M33" s="11"/>
      <c r="N33" s="11">
        <f>ROUND(SUM(N27:N32),5)</f>
        <v>51575.02</v>
      </c>
      <c r="O33" s="11"/>
      <c r="P33" s="11">
        <f>ROUND(SUM(P27:P32),5)</f>
        <v>103150</v>
      </c>
    </row>
    <row r="34" spans="1:16" ht="15.75" thickBot="1" x14ac:dyDescent="0.3">
      <c r="A34" s="1"/>
      <c r="B34" s="1"/>
      <c r="C34" s="1"/>
      <c r="D34" s="1"/>
      <c r="E34" s="2"/>
      <c r="F34" s="2" t="s">
        <v>33</v>
      </c>
      <c r="G34" s="2"/>
      <c r="H34" s="12">
        <v>0</v>
      </c>
      <c r="I34" s="11"/>
      <c r="J34" s="12">
        <v>916.67</v>
      </c>
      <c r="K34" s="11"/>
      <c r="L34" s="12">
        <v>250</v>
      </c>
      <c r="M34" s="11"/>
      <c r="N34" s="12">
        <v>5499.98</v>
      </c>
      <c r="O34" s="11"/>
      <c r="P34" s="12">
        <v>11000</v>
      </c>
    </row>
    <row r="35" spans="1:16" x14ac:dyDescent="0.25">
      <c r="A35" s="1"/>
      <c r="B35" s="1"/>
      <c r="C35" s="1"/>
      <c r="D35" s="1"/>
      <c r="E35" s="2" t="s">
        <v>34</v>
      </c>
      <c r="F35" s="2"/>
      <c r="G35" s="2"/>
      <c r="H35" s="11">
        <f>ROUND(H26+SUM(H33:H34),5)</f>
        <v>0</v>
      </c>
      <c r="I35" s="11"/>
      <c r="J35" s="11">
        <f>ROUND(J26+SUM(J33:J34),5)</f>
        <v>9512.5</v>
      </c>
      <c r="K35" s="11"/>
      <c r="L35" s="11">
        <f>ROUND(L26+SUM(L33:L34),5)</f>
        <v>89964</v>
      </c>
      <c r="M35" s="11"/>
      <c r="N35" s="11">
        <f>ROUND(N26+SUM(N33:N34),5)</f>
        <v>57075</v>
      </c>
      <c r="O35" s="11"/>
      <c r="P35" s="11">
        <f>ROUND(P26+SUM(P33:P34),5)</f>
        <v>114150</v>
      </c>
    </row>
    <row r="36" spans="1:16" x14ac:dyDescent="0.25">
      <c r="A36" s="1"/>
      <c r="B36" s="1"/>
      <c r="C36" s="1"/>
      <c r="D36" s="1"/>
      <c r="E36" s="2" t="s">
        <v>35</v>
      </c>
      <c r="F36" s="2"/>
      <c r="G36" s="2"/>
      <c r="H36" s="11"/>
      <c r="I36" s="11"/>
      <c r="J36" s="11"/>
      <c r="K36" s="11"/>
      <c r="L36" s="11"/>
      <c r="M36" s="11"/>
      <c r="N36" s="11"/>
      <c r="O36" s="11"/>
      <c r="P36" s="11"/>
    </row>
    <row r="37" spans="1:16" x14ac:dyDescent="0.25">
      <c r="A37" s="1"/>
      <c r="B37" s="1"/>
      <c r="C37" s="1"/>
      <c r="D37" s="1"/>
      <c r="E37" s="2"/>
      <c r="F37" s="2" t="s">
        <v>36</v>
      </c>
      <c r="G37" s="2"/>
      <c r="H37" s="11">
        <v>0</v>
      </c>
      <c r="I37" s="11"/>
      <c r="J37" s="11"/>
      <c r="K37" s="11"/>
      <c r="L37" s="11">
        <v>624.91999999999996</v>
      </c>
      <c r="M37" s="11"/>
      <c r="N37" s="11"/>
      <c r="O37" s="11"/>
      <c r="P37" s="11"/>
    </row>
    <row r="38" spans="1:16" ht="15.75" thickBot="1" x14ac:dyDescent="0.3">
      <c r="A38" s="1"/>
      <c r="B38" s="1"/>
      <c r="C38" s="1"/>
      <c r="D38" s="1"/>
      <c r="E38" s="2"/>
      <c r="F38" s="2" t="s">
        <v>37</v>
      </c>
      <c r="G38" s="2"/>
      <c r="H38" s="13">
        <v>0</v>
      </c>
      <c r="I38" s="11"/>
      <c r="J38" s="13">
        <v>104.17</v>
      </c>
      <c r="K38" s="11"/>
      <c r="L38" s="13">
        <v>0</v>
      </c>
      <c r="M38" s="11"/>
      <c r="N38" s="13">
        <v>624.98</v>
      </c>
      <c r="O38" s="11"/>
      <c r="P38" s="13">
        <v>1250</v>
      </c>
    </row>
    <row r="39" spans="1:16" ht="15.75" thickBot="1" x14ac:dyDescent="0.3">
      <c r="A39" s="1"/>
      <c r="B39" s="1"/>
      <c r="C39" s="1"/>
      <c r="D39" s="1"/>
      <c r="E39" s="2" t="s">
        <v>38</v>
      </c>
      <c r="F39" s="2"/>
      <c r="G39" s="2"/>
      <c r="H39" s="14">
        <f>ROUND(SUM(H36:H38),5)</f>
        <v>0</v>
      </c>
      <c r="I39" s="11"/>
      <c r="J39" s="14">
        <f>ROUND(SUM(J36:J38),5)</f>
        <v>104.17</v>
      </c>
      <c r="K39" s="11"/>
      <c r="L39" s="14">
        <f>ROUND(SUM(L36:L38),5)</f>
        <v>624.91999999999996</v>
      </c>
      <c r="M39" s="11"/>
      <c r="N39" s="14">
        <f>ROUND(SUM(N36:N38),5)</f>
        <v>624.98</v>
      </c>
      <c r="O39" s="11"/>
      <c r="P39" s="14">
        <f>ROUND(SUM(P36:P38),5)</f>
        <v>1250</v>
      </c>
    </row>
    <row r="40" spans="1:16" ht="15.75" thickBot="1" x14ac:dyDescent="0.3">
      <c r="A40" s="1"/>
      <c r="B40" s="1"/>
      <c r="C40" s="1"/>
      <c r="D40" s="1" t="s">
        <v>39</v>
      </c>
      <c r="E40" s="2"/>
      <c r="F40" s="2"/>
      <c r="G40" s="2"/>
      <c r="H40" s="15">
        <f>ROUND(H4+H8+H13+H17+SUM(H23:H25)+H35+H39,5)</f>
        <v>16044.52</v>
      </c>
      <c r="I40" s="11"/>
      <c r="J40" s="15">
        <f>ROUND(J4+J8+J13+J17+SUM(J23:J25)+J35+J39,5)</f>
        <v>34166.67</v>
      </c>
      <c r="K40" s="11"/>
      <c r="L40" s="15">
        <f>ROUND(L4+L8+L13+L17+SUM(L23:L25)+L35+L39,5)</f>
        <v>174518.14</v>
      </c>
      <c r="M40" s="11"/>
      <c r="N40" s="15">
        <f>ROUND(N4+N8+N13+N17+SUM(N23:N25)+N35+N39,5)</f>
        <v>204999.98</v>
      </c>
      <c r="O40" s="11"/>
      <c r="P40" s="15">
        <f>ROUND(P4+P8+P13+P17+SUM(P23:P25)+P35+P39,5)</f>
        <v>410000</v>
      </c>
    </row>
    <row r="41" spans="1:16" x14ac:dyDescent="0.25">
      <c r="A41" s="1"/>
      <c r="B41" s="1"/>
      <c r="C41" s="1" t="s">
        <v>40</v>
      </c>
      <c r="D41" s="1"/>
      <c r="E41" s="2"/>
      <c r="F41" s="2"/>
      <c r="G41" s="2"/>
      <c r="H41" s="11">
        <f>H40</f>
        <v>16044.52</v>
      </c>
      <c r="I41" s="11"/>
      <c r="J41" s="11">
        <f>J40</f>
        <v>34166.67</v>
      </c>
      <c r="K41" s="11"/>
      <c r="L41" s="11">
        <f>L40</f>
        <v>174518.14</v>
      </c>
      <c r="M41" s="11"/>
      <c r="N41" s="11">
        <f>N40</f>
        <v>204999.98</v>
      </c>
      <c r="O41" s="11"/>
      <c r="P41" s="11">
        <f>P40</f>
        <v>410000</v>
      </c>
    </row>
    <row r="42" spans="1:16" x14ac:dyDescent="0.25">
      <c r="A42" s="1"/>
      <c r="B42" s="1"/>
      <c r="C42" s="1"/>
      <c r="D42" s="1" t="s">
        <v>124</v>
      </c>
      <c r="E42" s="2"/>
      <c r="F42" s="2"/>
      <c r="G42" s="2"/>
      <c r="H42" s="11"/>
      <c r="I42" s="11"/>
      <c r="J42" s="11"/>
      <c r="K42" s="11"/>
      <c r="L42" s="11"/>
      <c r="M42" s="11"/>
      <c r="N42" s="11"/>
      <c r="O42" s="11"/>
      <c r="P42" s="11"/>
    </row>
    <row r="43" spans="1:16" x14ac:dyDescent="0.25">
      <c r="A43" s="1"/>
      <c r="B43" s="1"/>
      <c r="C43" s="1"/>
      <c r="D43" s="1"/>
      <c r="E43" s="2" t="s">
        <v>41</v>
      </c>
      <c r="F43" s="2"/>
      <c r="G43" s="2"/>
      <c r="H43" s="11"/>
      <c r="I43" s="11"/>
      <c r="J43" s="11"/>
      <c r="K43" s="11"/>
      <c r="L43" s="11"/>
      <c r="M43" s="11"/>
      <c r="N43" s="11"/>
      <c r="O43" s="11"/>
      <c r="P43" s="11"/>
    </row>
    <row r="44" spans="1:16" x14ac:dyDescent="0.25">
      <c r="A44" s="1"/>
      <c r="B44" s="1"/>
      <c r="C44" s="1"/>
      <c r="D44" s="1"/>
      <c r="E44" s="2"/>
      <c r="F44" s="2" t="s">
        <v>42</v>
      </c>
      <c r="G44" s="2"/>
      <c r="H44" s="11">
        <v>250</v>
      </c>
      <c r="I44" s="11"/>
      <c r="J44" s="11"/>
      <c r="K44" s="11"/>
      <c r="L44" s="11">
        <v>1450</v>
      </c>
      <c r="M44" s="11"/>
      <c r="N44" s="11"/>
      <c r="O44" s="11"/>
      <c r="P44" s="11"/>
    </row>
    <row r="45" spans="1:16" x14ac:dyDescent="0.25">
      <c r="A45" s="1"/>
      <c r="B45" s="1"/>
      <c r="C45" s="1"/>
      <c r="D45" s="1"/>
      <c r="E45" s="2"/>
      <c r="F45" s="2" t="s">
        <v>43</v>
      </c>
      <c r="G45" s="2"/>
      <c r="H45" s="11">
        <v>0</v>
      </c>
      <c r="I45" s="11"/>
      <c r="J45" s="11"/>
      <c r="K45" s="11"/>
      <c r="L45" s="11">
        <v>349</v>
      </c>
      <c r="M45" s="11"/>
      <c r="N45" s="11"/>
      <c r="O45" s="11"/>
      <c r="P45" s="11"/>
    </row>
    <row r="46" spans="1:16" x14ac:dyDescent="0.25">
      <c r="A46" s="1"/>
      <c r="B46" s="1"/>
      <c r="C46" s="1"/>
      <c r="D46" s="1"/>
      <c r="E46" s="2"/>
      <c r="F46" s="2" t="s">
        <v>44</v>
      </c>
      <c r="G46" s="2"/>
      <c r="H46" s="11">
        <v>0.5</v>
      </c>
      <c r="I46" s="11"/>
      <c r="J46" s="11"/>
      <c r="K46" s="11"/>
      <c r="L46" s="11">
        <v>80.260000000000005</v>
      </c>
      <c r="M46" s="11"/>
      <c r="N46" s="11"/>
      <c r="O46" s="11"/>
      <c r="P46" s="11"/>
    </row>
    <row r="47" spans="1:16" ht="15.75" thickBot="1" x14ac:dyDescent="0.3">
      <c r="A47" s="1"/>
      <c r="B47" s="1"/>
      <c r="C47" s="1"/>
      <c r="D47" s="1"/>
      <c r="E47" s="2"/>
      <c r="F47" s="2" t="s">
        <v>45</v>
      </c>
      <c r="G47" s="2"/>
      <c r="H47" s="12">
        <v>0</v>
      </c>
      <c r="I47" s="11"/>
      <c r="J47" s="12">
        <v>491.67</v>
      </c>
      <c r="K47" s="11"/>
      <c r="L47" s="12">
        <v>0</v>
      </c>
      <c r="M47" s="11"/>
      <c r="N47" s="12">
        <v>2949.98</v>
      </c>
      <c r="O47" s="11"/>
      <c r="P47" s="12">
        <v>5900</v>
      </c>
    </row>
    <row r="48" spans="1:16" x14ac:dyDescent="0.25">
      <c r="A48" s="1"/>
      <c r="B48" s="1"/>
      <c r="C48" s="1"/>
      <c r="D48" s="1"/>
      <c r="E48" s="2" t="s">
        <v>46</v>
      </c>
      <c r="F48" s="2"/>
      <c r="G48" s="2"/>
      <c r="H48" s="11">
        <f>ROUND(SUM(H43:H47),5)</f>
        <v>250.5</v>
      </c>
      <c r="I48" s="11"/>
      <c r="J48" s="11">
        <f>ROUND(SUM(J43:J47),5)</f>
        <v>491.67</v>
      </c>
      <c r="K48" s="11"/>
      <c r="L48" s="11">
        <f>ROUND(SUM(L43:L47),5)</f>
        <v>1879.26</v>
      </c>
      <c r="M48" s="11"/>
      <c r="N48" s="11">
        <f>ROUND(SUM(N43:N47),5)</f>
        <v>2949.98</v>
      </c>
      <c r="O48" s="11"/>
      <c r="P48" s="11">
        <f>ROUND(SUM(P43:P47),5)</f>
        <v>5900</v>
      </c>
    </row>
    <row r="49" spans="1:16" x14ac:dyDescent="0.25">
      <c r="A49" s="1"/>
      <c r="B49" s="1"/>
      <c r="C49" s="1"/>
      <c r="D49" s="1"/>
      <c r="E49" s="2" t="s">
        <v>47</v>
      </c>
      <c r="F49" s="2"/>
      <c r="G49" s="2"/>
      <c r="H49" s="11"/>
      <c r="I49" s="11"/>
      <c r="J49" s="11"/>
      <c r="K49" s="11"/>
      <c r="L49" s="11"/>
      <c r="M49" s="11"/>
      <c r="N49" s="11"/>
      <c r="O49" s="11"/>
      <c r="P49" s="11"/>
    </row>
    <row r="50" spans="1:16" x14ac:dyDescent="0.25">
      <c r="A50" s="1"/>
      <c r="B50" s="1"/>
      <c r="C50" s="1"/>
      <c r="D50" s="1"/>
      <c r="E50" s="2"/>
      <c r="F50" s="2" t="s">
        <v>48</v>
      </c>
      <c r="G50" s="2"/>
      <c r="H50" s="11">
        <v>115.4</v>
      </c>
      <c r="I50" s="11"/>
      <c r="J50" s="11">
        <v>125</v>
      </c>
      <c r="K50" s="11"/>
      <c r="L50" s="11">
        <v>692.4</v>
      </c>
      <c r="M50" s="11"/>
      <c r="N50" s="11">
        <v>750</v>
      </c>
      <c r="O50" s="11"/>
      <c r="P50" s="11">
        <v>1500</v>
      </c>
    </row>
    <row r="51" spans="1:16" x14ac:dyDescent="0.25">
      <c r="A51" s="1"/>
      <c r="B51" s="1"/>
      <c r="C51" s="1"/>
      <c r="D51" s="1"/>
      <c r="E51" s="2"/>
      <c r="F51" s="2" t="s">
        <v>49</v>
      </c>
      <c r="G51" s="2"/>
      <c r="H51" s="11">
        <v>2034.57</v>
      </c>
      <c r="I51" s="11"/>
      <c r="J51" s="11">
        <v>2462.5</v>
      </c>
      <c r="K51" s="11"/>
      <c r="L51" s="11">
        <v>10752.95</v>
      </c>
      <c r="M51" s="11"/>
      <c r="N51" s="11">
        <v>14775</v>
      </c>
      <c r="O51" s="11"/>
      <c r="P51" s="11">
        <v>29550</v>
      </c>
    </row>
    <row r="52" spans="1:16" ht="15.75" thickBot="1" x14ac:dyDescent="0.3">
      <c r="A52" s="1"/>
      <c r="B52" s="1"/>
      <c r="C52" s="1"/>
      <c r="D52" s="1"/>
      <c r="E52" s="2"/>
      <c r="F52" s="2" t="s">
        <v>50</v>
      </c>
      <c r="G52" s="2"/>
      <c r="H52" s="12">
        <v>16841.95</v>
      </c>
      <c r="I52" s="11"/>
      <c r="J52" s="12">
        <v>19726.669999999998</v>
      </c>
      <c r="K52" s="11"/>
      <c r="L52" s="12">
        <v>108275.51</v>
      </c>
      <c r="M52" s="11"/>
      <c r="N52" s="12">
        <v>118359.98</v>
      </c>
      <c r="O52" s="11"/>
      <c r="P52" s="12">
        <v>236720</v>
      </c>
    </row>
    <row r="53" spans="1:16" x14ac:dyDescent="0.25">
      <c r="A53" s="1"/>
      <c r="B53" s="1"/>
      <c r="C53" s="1"/>
      <c r="D53" s="1"/>
      <c r="E53" s="2" t="s">
        <v>51</v>
      </c>
      <c r="F53" s="2"/>
      <c r="G53" s="2"/>
      <c r="H53" s="11">
        <f>ROUND(SUM(H49:H52),5)</f>
        <v>18991.919999999998</v>
      </c>
      <c r="I53" s="11"/>
      <c r="J53" s="11">
        <f>ROUND(SUM(J49:J52),5)</f>
        <v>22314.17</v>
      </c>
      <c r="K53" s="11"/>
      <c r="L53" s="11">
        <f>ROUND(SUM(L49:L52),5)</f>
        <v>119720.86</v>
      </c>
      <c r="M53" s="11"/>
      <c r="N53" s="11">
        <f>ROUND(SUM(N49:N52),5)</f>
        <v>133884.98000000001</v>
      </c>
      <c r="O53" s="11"/>
      <c r="P53" s="11">
        <f>ROUND(SUM(P49:P52),5)</f>
        <v>267770</v>
      </c>
    </row>
    <row r="54" spans="1:16" x14ac:dyDescent="0.25">
      <c r="A54" s="1"/>
      <c r="B54" s="1"/>
      <c r="C54" s="1"/>
      <c r="D54" s="1"/>
      <c r="E54" s="2" t="s">
        <v>52</v>
      </c>
      <c r="F54" s="2"/>
      <c r="G54" s="2"/>
      <c r="H54" s="11">
        <v>189.74</v>
      </c>
      <c r="I54" s="11"/>
      <c r="J54" s="11">
        <v>645.83000000000004</v>
      </c>
      <c r="K54" s="11"/>
      <c r="L54" s="11">
        <v>3938.44</v>
      </c>
      <c r="M54" s="11"/>
      <c r="N54" s="11">
        <v>3875.02</v>
      </c>
      <c r="O54" s="11"/>
      <c r="P54" s="11">
        <v>7750</v>
      </c>
    </row>
    <row r="55" spans="1:16" x14ac:dyDescent="0.25">
      <c r="A55" s="1"/>
      <c r="B55" s="1"/>
      <c r="C55" s="1"/>
      <c r="D55" s="1"/>
      <c r="E55" s="2" t="s">
        <v>53</v>
      </c>
      <c r="F55" s="2"/>
      <c r="G55" s="2"/>
      <c r="H55" s="11"/>
      <c r="I55" s="11"/>
      <c r="J55" s="11"/>
      <c r="K55" s="11"/>
      <c r="L55" s="11"/>
      <c r="M55" s="11"/>
      <c r="N55" s="11"/>
      <c r="O55" s="11"/>
      <c r="P55" s="11"/>
    </row>
    <row r="56" spans="1:16" x14ac:dyDescent="0.25">
      <c r="A56" s="1"/>
      <c r="B56" s="1"/>
      <c r="C56" s="1"/>
      <c r="D56" s="1"/>
      <c r="E56" s="2"/>
      <c r="F56" s="2" t="s">
        <v>54</v>
      </c>
      <c r="G56" s="2"/>
      <c r="H56" s="11">
        <v>101.2</v>
      </c>
      <c r="I56" s="11"/>
      <c r="J56" s="11"/>
      <c r="K56" s="11"/>
      <c r="L56" s="11">
        <v>170.2</v>
      </c>
      <c r="M56" s="11"/>
      <c r="N56" s="11"/>
      <c r="O56" s="11"/>
      <c r="P56" s="11"/>
    </row>
    <row r="57" spans="1:16" x14ac:dyDescent="0.25">
      <c r="A57" s="1"/>
      <c r="B57" s="1"/>
      <c r="C57" s="1"/>
      <c r="D57" s="1"/>
      <c r="E57" s="2"/>
      <c r="F57" s="2" t="s">
        <v>55</v>
      </c>
      <c r="G57" s="2"/>
      <c r="H57" s="11">
        <v>40</v>
      </c>
      <c r="I57" s="11"/>
      <c r="J57" s="11"/>
      <c r="K57" s="11"/>
      <c r="L57" s="11">
        <v>240</v>
      </c>
      <c r="M57" s="11"/>
      <c r="N57" s="11"/>
      <c r="O57" s="11"/>
      <c r="P57" s="11"/>
    </row>
    <row r="58" spans="1:16" x14ac:dyDescent="0.25">
      <c r="A58" s="1"/>
      <c r="B58" s="1"/>
      <c r="C58" s="1"/>
      <c r="D58" s="1"/>
      <c r="E58" s="2"/>
      <c r="F58" s="2" t="s">
        <v>56</v>
      </c>
      <c r="G58" s="2"/>
      <c r="H58" s="11">
        <v>9.49</v>
      </c>
      <c r="I58" s="11"/>
      <c r="J58" s="11"/>
      <c r="K58" s="11"/>
      <c r="L58" s="11">
        <v>151.47</v>
      </c>
      <c r="M58" s="11"/>
      <c r="N58" s="11"/>
      <c r="O58" s="11"/>
      <c r="P58" s="11"/>
    </row>
    <row r="59" spans="1:16" ht="15.75" thickBot="1" x14ac:dyDescent="0.3">
      <c r="A59" s="1"/>
      <c r="B59" s="1"/>
      <c r="C59" s="1"/>
      <c r="D59" s="1"/>
      <c r="E59" s="2"/>
      <c r="F59" s="2" t="s">
        <v>57</v>
      </c>
      <c r="G59" s="2"/>
      <c r="H59" s="12">
        <v>-185</v>
      </c>
      <c r="I59" s="11"/>
      <c r="J59" s="12">
        <v>616.66999999999996</v>
      </c>
      <c r="K59" s="11"/>
      <c r="L59" s="12">
        <v>0</v>
      </c>
      <c r="M59" s="11"/>
      <c r="N59" s="12">
        <v>3699.98</v>
      </c>
      <c r="O59" s="11"/>
      <c r="P59" s="12">
        <v>7400</v>
      </c>
    </row>
    <row r="60" spans="1:16" x14ac:dyDescent="0.25">
      <c r="A60" s="1"/>
      <c r="B60" s="1"/>
      <c r="C60" s="1"/>
      <c r="D60" s="1"/>
      <c r="E60" s="2" t="s">
        <v>58</v>
      </c>
      <c r="F60" s="2"/>
      <c r="G60" s="2"/>
      <c r="H60" s="11">
        <f>ROUND(SUM(H55:H59),5)</f>
        <v>-34.31</v>
      </c>
      <c r="I60" s="11"/>
      <c r="J60" s="11">
        <f>ROUND(SUM(J55:J59),5)</f>
        <v>616.66999999999996</v>
      </c>
      <c r="K60" s="11"/>
      <c r="L60" s="11">
        <f>ROUND(SUM(L55:L59),5)</f>
        <v>561.66999999999996</v>
      </c>
      <c r="M60" s="11"/>
      <c r="N60" s="11">
        <f>ROUND(SUM(N55:N59),5)</f>
        <v>3699.98</v>
      </c>
      <c r="O60" s="11"/>
      <c r="P60" s="11">
        <f>ROUND(SUM(P55:P59),5)</f>
        <v>7400</v>
      </c>
    </row>
    <row r="61" spans="1:16" x14ac:dyDescent="0.25">
      <c r="A61" s="1"/>
      <c r="B61" s="1"/>
      <c r="C61" s="1"/>
      <c r="D61" s="1"/>
      <c r="E61" s="2" t="s">
        <v>59</v>
      </c>
      <c r="F61" s="2"/>
      <c r="G61" s="2"/>
      <c r="H61" s="11">
        <v>0</v>
      </c>
      <c r="I61" s="11"/>
      <c r="J61" s="11">
        <v>75</v>
      </c>
      <c r="K61" s="11"/>
      <c r="L61" s="11">
        <v>635.80999999999995</v>
      </c>
      <c r="M61" s="11"/>
      <c r="N61" s="11">
        <v>450</v>
      </c>
      <c r="O61" s="11"/>
      <c r="P61" s="11">
        <v>900</v>
      </c>
    </row>
    <row r="62" spans="1:16" x14ac:dyDescent="0.25">
      <c r="A62" s="1"/>
      <c r="B62" s="1"/>
      <c r="C62" s="1"/>
      <c r="D62" s="1"/>
      <c r="E62" s="2" t="s">
        <v>60</v>
      </c>
      <c r="F62" s="2"/>
      <c r="G62" s="2"/>
      <c r="H62" s="11">
        <v>83</v>
      </c>
      <c r="I62" s="11"/>
      <c r="J62" s="11">
        <v>83.33</v>
      </c>
      <c r="K62" s="11"/>
      <c r="L62" s="11">
        <v>498</v>
      </c>
      <c r="M62" s="11"/>
      <c r="N62" s="11">
        <v>500.02</v>
      </c>
      <c r="O62" s="11"/>
      <c r="P62" s="11">
        <v>1000</v>
      </c>
    </row>
    <row r="63" spans="1:16" x14ac:dyDescent="0.25">
      <c r="A63" s="1"/>
      <c r="B63" s="1"/>
      <c r="C63" s="1"/>
      <c r="D63" s="1"/>
      <c r="E63" s="2" t="s">
        <v>61</v>
      </c>
      <c r="F63" s="2"/>
      <c r="G63" s="2"/>
      <c r="H63" s="11"/>
      <c r="I63" s="11"/>
      <c r="J63" s="11"/>
      <c r="K63" s="11"/>
      <c r="L63" s="11"/>
      <c r="M63" s="11"/>
      <c r="N63" s="11"/>
      <c r="O63" s="11"/>
      <c r="P63" s="11"/>
    </row>
    <row r="64" spans="1:16" x14ac:dyDescent="0.25">
      <c r="A64" s="1"/>
      <c r="B64" s="1"/>
      <c r="C64" s="1"/>
      <c r="D64" s="1"/>
      <c r="E64" s="2"/>
      <c r="F64" s="2" t="s">
        <v>62</v>
      </c>
      <c r="G64" s="2"/>
      <c r="H64" s="11">
        <v>0</v>
      </c>
      <c r="I64" s="11"/>
      <c r="J64" s="11"/>
      <c r="K64" s="11"/>
      <c r="L64" s="11">
        <v>221.53</v>
      </c>
      <c r="M64" s="11"/>
      <c r="N64" s="11"/>
      <c r="O64" s="11"/>
      <c r="P64" s="11"/>
    </row>
    <row r="65" spans="1:16" x14ac:dyDescent="0.25">
      <c r="A65" s="1"/>
      <c r="B65" s="1"/>
      <c r="C65" s="1"/>
      <c r="D65" s="1"/>
      <c r="E65" s="2"/>
      <c r="F65" s="2" t="s">
        <v>63</v>
      </c>
      <c r="G65" s="2"/>
      <c r="H65" s="11">
        <v>419.81</v>
      </c>
      <c r="I65" s="11"/>
      <c r="J65" s="11"/>
      <c r="K65" s="11"/>
      <c r="L65" s="11">
        <v>588.83000000000004</v>
      </c>
      <c r="M65" s="11"/>
      <c r="N65" s="11"/>
      <c r="O65" s="11"/>
      <c r="P65" s="11"/>
    </row>
    <row r="66" spans="1:16" ht="15.75" thickBot="1" x14ac:dyDescent="0.3">
      <c r="A66" s="1"/>
      <c r="B66" s="1"/>
      <c r="C66" s="1"/>
      <c r="D66" s="1"/>
      <c r="E66" s="2"/>
      <c r="F66" s="2" t="s">
        <v>64</v>
      </c>
      <c r="G66" s="2"/>
      <c r="H66" s="12">
        <v>0</v>
      </c>
      <c r="I66" s="11"/>
      <c r="J66" s="12">
        <v>158.33000000000001</v>
      </c>
      <c r="K66" s="11"/>
      <c r="L66" s="12">
        <v>0</v>
      </c>
      <c r="M66" s="11"/>
      <c r="N66" s="12">
        <v>950.02</v>
      </c>
      <c r="O66" s="11"/>
      <c r="P66" s="12">
        <v>1900</v>
      </c>
    </row>
    <row r="67" spans="1:16" x14ac:dyDescent="0.25">
      <c r="A67" s="1"/>
      <c r="B67" s="1"/>
      <c r="C67" s="1"/>
      <c r="D67" s="1"/>
      <c r="E67" s="2" t="s">
        <v>65</v>
      </c>
      <c r="F67" s="2"/>
      <c r="G67" s="2"/>
      <c r="H67" s="11">
        <f>ROUND(SUM(H63:H66),5)</f>
        <v>419.81</v>
      </c>
      <c r="I67" s="11"/>
      <c r="J67" s="11">
        <f>ROUND(SUM(J63:J66),5)</f>
        <v>158.33000000000001</v>
      </c>
      <c r="K67" s="11"/>
      <c r="L67" s="11">
        <f>ROUND(SUM(L63:L66),5)</f>
        <v>810.36</v>
      </c>
      <c r="M67" s="11"/>
      <c r="N67" s="11">
        <f>ROUND(SUM(N63:N66),5)</f>
        <v>950.02</v>
      </c>
      <c r="O67" s="11"/>
      <c r="P67" s="11">
        <f>ROUND(SUM(P63:P66),5)</f>
        <v>1900</v>
      </c>
    </row>
    <row r="68" spans="1:16" x14ac:dyDescent="0.25">
      <c r="A68" s="1"/>
      <c r="B68" s="1"/>
      <c r="C68" s="1"/>
      <c r="D68" s="1"/>
      <c r="E68" s="2" t="s">
        <v>66</v>
      </c>
      <c r="F68" s="2"/>
      <c r="G68" s="2"/>
      <c r="H68" s="11">
        <v>25</v>
      </c>
      <c r="I68" s="11"/>
      <c r="J68" s="11">
        <v>243.33</v>
      </c>
      <c r="K68" s="11"/>
      <c r="L68" s="11">
        <v>346.99</v>
      </c>
      <c r="M68" s="11"/>
      <c r="N68" s="11">
        <v>1460.02</v>
      </c>
      <c r="O68" s="11"/>
      <c r="P68" s="11">
        <v>2920</v>
      </c>
    </row>
    <row r="69" spans="1:16" x14ac:dyDescent="0.25">
      <c r="A69" s="1"/>
      <c r="B69" s="1"/>
      <c r="C69" s="1"/>
      <c r="D69" s="1"/>
      <c r="E69" s="2" t="s">
        <v>67</v>
      </c>
      <c r="F69" s="2"/>
      <c r="G69" s="2"/>
      <c r="H69" s="11"/>
      <c r="I69" s="11"/>
      <c r="J69" s="11"/>
      <c r="K69" s="11"/>
      <c r="L69" s="11"/>
      <c r="M69" s="11"/>
      <c r="N69" s="11"/>
      <c r="O69" s="11"/>
      <c r="P69" s="11"/>
    </row>
    <row r="70" spans="1:16" x14ac:dyDescent="0.25">
      <c r="A70" s="1"/>
      <c r="B70" s="1"/>
      <c r="C70" s="1"/>
      <c r="D70" s="1"/>
      <c r="E70" s="2"/>
      <c r="F70" s="2" t="s">
        <v>68</v>
      </c>
      <c r="G70" s="2"/>
      <c r="H70" s="11">
        <v>0</v>
      </c>
      <c r="I70" s="11"/>
      <c r="J70" s="11">
        <v>83.33</v>
      </c>
      <c r="K70" s="11"/>
      <c r="L70" s="11">
        <v>340.2</v>
      </c>
      <c r="M70" s="11"/>
      <c r="N70" s="11">
        <v>500.02</v>
      </c>
      <c r="O70" s="11"/>
      <c r="P70" s="11">
        <v>1000</v>
      </c>
    </row>
    <row r="71" spans="1:16" x14ac:dyDescent="0.25">
      <c r="A71" s="1"/>
      <c r="B71" s="1"/>
      <c r="C71" s="1"/>
      <c r="D71" s="1"/>
      <c r="E71" s="2"/>
      <c r="F71" s="2" t="s">
        <v>69</v>
      </c>
      <c r="G71" s="2"/>
      <c r="H71" s="11">
        <v>0</v>
      </c>
      <c r="I71" s="11"/>
      <c r="J71" s="11">
        <v>41.67</v>
      </c>
      <c r="K71" s="11"/>
      <c r="L71" s="11">
        <v>0</v>
      </c>
      <c r="M71" s="11"/>
      <c r="N71" s="11">
        <v>249.98</v>
      </c>
      <c r="O71" s="11"/>
      <c r="P71" s="11">
        <v>500</v>
      </c>
    </row>
    <row r="72" spans="1:16" x14ac:dyDescent="0.25">
      <c r="A72" s="1"/>
      <c r="B72" s="1"/>
      <c r="C72" s="1"/>
      <c r="D72" s="1"/>
      <c r="E72" s="2"/>
      <c r="F72" s="2" t="s">
        <v>70</v>
      </c>
      <c r="G72" s="2"/>
      <c r="H72" s="11">
        <v>121</v>
      </c>
      <c r="I72" s="11"/>
      <c r="J72" s="11">
        <v>125</v>
      </c>
      <c r="K72" s="11"/>
      <c r="L72" s="11">
        <v>726</v>
      </c>
      <c r="M72" s="11"/>
      <c r="N72" s="11">
        <v>750</v>
      </c>
      <c r="O72" s="11"/>
      <c r="P72" s="11">
        <v>1500</v>
      </c>
    </row>
    <row r="73" spans="1:16" x14ac:dyDescent="0.25">
      <c r="A73" s="1"/>
      <c r="B73" s="1"/>
      <c r="C73" s="1"/>
      <c r="D73" s="1"/>
      <c r="E73" s="2"/>
      <c r="F73" s="2" t="s">
        <v>71</v>
      </c>
      <c r="G73" s="2"/>
      <c r="H73" s="11"/>
      <c r="I73" s="11"/>
      <c r="J73" s="11"/>
      <c r="K73" s="11"/>
      <c r="L73" s="11"/>
      <c r="M73" s="11"/>
      <c r="N73" s="11"/>
      <c r="O73" s="11"/>
      <c r="P73" s="11"/>
    </row>
    <row r="74" spans="1:16" x14ac:dyDescent="0.25">
      <c r="A74" s="1"/>
      <c r="B74" s="1"/>
      <c r="C74" s="1"/>
      <c r="D74" s="1"/>
      <c r="E74" s="2"/>
      <c r="F74" s="2"/>
      <c r="G74" s="2" t="s">
        <v>72</v>
      </c>
      <c r="H74" s="11">
        <v>0</v>
      </c>
      <c r="I74" s="11"/>
      <c r="J74" s="11"/>
      <c r="K74" s="11"/>
      <c r="L74" s="11">
        <v>679.25</v>
      </c>
      <c r="M74" s="11"/>
      <c r="N74" s="11"/>
      <c r="O74" s="11"/>
      <c r="P74" s="11"/>
    </row>
    <row r="75" spans="1:16" x14ac:dyDescent="0.25">
      <c r="A75" s="1"/>
      <c r="B75" s="1"/>
      <c r="C75" s="1"/>
      <c r="D75" s="1"/>
      <c r="E75" s="2"/>
      <c r="F75" s="2"/>
      <c r="G75" s="2" t="s">
        <v>73</v>
      </c>
      <c r="H75" s="11">
        <v>0</v>
      </c>
      <c r="I75" s="11"/>
      <c r="J75" s="11"/>
      <c r="K75" s="11"/>
      <c r="L75" s="11">
        <v>1699.95</v>
      </c>
      <c r="M75" s="11"/>
      <c r="N75" s="11"/>
      <c r="O75" s="11"/>
      <c r="P75" s="11"/>
    </row>
    <row r="76" spans="1:16" x14ac:dyDescent="0.25">
      <c r="A76" s="1"/>
      <c r="B76" s="1"/>
      <c r="C76" s="1"/>
      <c r="D76" s="1"/>
      <c r="E76" s="2"/>
      <c r="F76" s="2"/>
      <c r="G76" s="2" t="s">
        <v>74</v>
      </c>
      <c r="H76" s="11">
        <v>0</v>
      </c>
      <c r="I76" s="11"/>
      <c r="J76" s="11"/>
      <c r="K76" s="11"/>
      <c r="L76" s="11">
        <v>1920</v>
      </c>
      <c r="M76" s="11"/>
      <c r="N76" s="11"/>
      <c r="O76" s="11"/>
      <c r="P76" s="11"/>
    </row>
    <row r="77" spans="1:16" x14ac:dyDescent="0.25">
      <c r="A77" s="1"/>
      <c r="B77" s="1"/>
      <c r="C77" s="1"/>
      <c r="D77" s="1"/>
      <c r="E77" s="2"/>
      <c r="F77" s="2"/>
      <c r="G77" s="2" t="s">
        <v>75</v>
      </c>
      <c r="H77" s="11">
        <v>0</v>
      </c>
      <c r="I77" s="11"/>
      <c r="J77" s="11"/>
      <c r="K77" s="11"/>
      <c r="L77" s="11">
        <v>5110.88</v>
      </c>
      <c r="M77" s="11"/>
      <c r="N77" s="11"/>
      <c r="O77" s="11"/>
      <c r="P77" s="11"/>
    </row>
    <row r="78" spans="1:16" x14ac:dyDescent="0.25">
      <c r="A78" s="1"/>
      <c r="B78" s="1"/>
      <c r="C78" s="1"/>
      <c r="D78" s="1"/>
      <c r="E78" s="2"/>
      <c r="F78" s="2"/>
      <c r="G78" s="2" t="s">
        <v>76</v>
      </c>
      <c r="H78" s="11">
        <v>0</v>
      </c>
      <c r="I78" s="11"/>
      <c r="J78" s="11"/>
      <c r="K78" s="11"/>
      <c r="L78" s="11">
        <v>735.89</v>
      </c>
      <c r="M78" s="11"/>
      <c r="N78" s="11"/>
      <c r="O78" s="11"/>
      <c r="P78" s="11"/>
    </row>
    <row r="79" spans="1:16" x14ac:dyDescent="0.25">
      <c r="A79" s="1"/>
      <c r="B79" s="1"/>
      <c r="C79" s="1"/>
      <c r="D79" s="1"/>
      <c r="E79" s="2"/>
      <c r="F79" s="2"/>
      <c r="G79" s="2" t="s">
        <v>77</v>
      </c>
      <c r="H79" s="11">
        <v>0</v>
      </c>
      <c r="I79" s="11"/>
      <c r="J79" s="11"/>
      <c r="K79" s="11"/>
      <c r="L79" s="11">
        <v>1705.64</v>
      </c>
      <c r="M79" s="11"/>
      <c r="N79" s="11"/>
      <c r="O79" s="11"/>
      <c r="P79" s="11"/>
    </row>
    <row r="80" spans="1:16" ht="15.75" thickBot="1" x14ac:dyDescent="0.3">
      <c r="A80" s="1"/>
      <c r="B80" s="1"/>
      <c r="C80" s="1"/>
      <c r="D80" s="1"/>
      <c r="E80" s="2"/>
      <c r="F80" s="2"/>
      <c r="G80" s="2" t="s">
        <v>78</v>
      </c>
      <c r="H80" s="12">
        <v>0</v>
      </c>
      <c r="I80" s="11"/>
      <c r="J80" s="12">
        <v>1132.5</v>
      </c>
      <c r="K80" s="11"/>
      <c r="L80" s="12">
        <v>440.37</v>
      </c>
      <c r="M80" s="11"/>
      <c r="N80" s="12">
        <v>6795</v>
      </c>
      <c r="O80" s="11"/>
      <c r="P80" s="12">
        <v>13590</v>
      </c>
    </row>
    <row r="81" spans="1:16" x14ac:dyDescent="0.25">
      <c r="A81" s="1"/>
      <c r="B81" s="1"/>
      <c r="C81" s="1"/>
      <c r="D81" s="1"/>
      <c r="E81" s="2"/>
      <c r="F81" s="2" t="s">
        <v>79</v>
      </c>
      <c r="G81" s="2"/>
      <c r="H81" s="11">
        <f>ROUND(SUM(H73:H80),5)</f>
        <v>0</v>
      </c>
      <c r="I81" s="11"/>
      <c r="J81" s="11">
        <f>ROUND(SUM(J73:J80),5)</f>
        <v>1132.5</v>
      </c>
      <c r="K81" s="11"/>
      <c r="L81" s="11">
        <f>ROUND(SUM(L73:L80),5)</f>
        <v>12291.98</v>
      </c>
      <c r="M81" s="11"/>
      <c r="N81" s="11">
        <f>ROUND(SUM(N73:N80),5)</f>
        <v>6795</v>
      </c>
      <c r="O81" s="11"/>
      <c r="P81" s="11">
        <f>ROUND(SUM(P73:P80),5)</f>
        <v>13590</v>
      </c>
    </row>
    <row r="82" spans="1:16" ht="15.75" thickBot="1" x14ac:dyDescent="0.3">
      <c r="A82" s="1"/>
      <c r="B82" s="1"/>
      <c r="C82" s="1"/>
      <c r="D82" s="1"/>
      <c r="E82" s="2"/>
      <c r="F82" s="2" t="s">
        <v>80</v>
      </c>
      <c r="G82" s="2"/>
      <c r="H82" s="12">
        <v>0</v>
      </c>
      <c r="I82" s="11"/>
      <c r="J82" s="12"/>
      <c r="K82" s="11"/>
      <c r="L82" s="12">
        <v>154</v>
      </c>
      <c r="M82" s="11"/>
      <c r="N82" s="12"/>
      <c r="O82" s="11"/>
      <c r="P82" s="12"/>
    </row>
    <row r="83" spans="1:16" x14ac:dyDescent="0.25">
      <c r="A83" s="1"/>
      <c r="B83" s="1"/>
      <c r="C83" s="1"/>
      <c r="D83" s="1"/>
      <c r="E83" s="2" t="s">
        <v>81</v>
      </c>
      <c r="F83" s="2"/>
      <c r="G83" s="2"/>
      <c r="H83" s="11">
        <f>ROUND(SUM(H69:H72)+SUM(H81:H82),5)</f>
        <v>121</v>
      </c>
      <c r="I83" s="11"/>
      <c r="J83" s="11">
        <f>ROUND(SUM(J69:J72)+SUM(J81:J82),5)</f>
        <v>1382.5</v>
      </c>
      <c r="K83" s="11"/>
      <c r="L83" s="11">
        <f>ROUND(SUM(L69:L72)+SUM(L81:L82),5)</f>
        <v>13512.18</v>
      </c>
      <c r="M83" s="11"/>
      <c r="N83" s="11">
        <f>ROUND(SUM(N69:N72)+SUM(N81:N82),5)</f>
        <v>8295</v>
      </c>
      <c r="O83" s="11"/>
      <c r="P83" s="11">
        <f>ROUND(SUM(P69:P72)+SUM(P81:P82),5)</f>
        <v>16590</v>
      </c>
    </row>
    <row r="84" spans="1:16" x14ac:dyDescent="0.25">
      <c r="A84" s="1"/>
      <c r="B84" s="1"/>
      <c r="C84" s="1"/>
      <c r="D84" s="1"/>
      <c r="E84" s="2" t="s">
        <v>82</v>
      </c>
      <c r="F84" s="2"/>
      <c r="G84" s="2"/>
      <c r="H84" s="11"/>
      <c r="I84" s="11"/>
      <c r="J84" s="11"/>
      <c r="K84" s="11"/>
      <c r="L84" s="11"/>
      <c r="M84" s="11"/>
      <c r="N84" s="11"/>
      <c r="O84" s="11"/>
      <c r="P84" s="11"/>
    </row>
    <row r="85" spans="1:16" x14ac:dyDescent="0.25">
      <c r="A85" s="1"/>
      <c r="B85" s="1"/>
      <c r="C85" s="1"/>
      <c r="D85" s="1"/>
      <c r="E85" s="2"/>
      <c r="F85" s="2" t="s">
        <v>83</v>
      </c>
      <c r="G85" s="2"/>
      <c r="H85" s="11">
        <v>0</v>
      </c>
      <c r="I85" s="11"/>
      <c r="J85" s="11"/>
      <c r="K85" s="11"/>
      <c r="L85" s="11">
        <v>550</v>
      </c>
      <c r="M85" s="11"/>
      <c r="N85" s="11"/>
      <c r="O85" s="11"/>
      <c r="P85" s="11"/>
    </row>
    <row r="86" spans="1:16" ht="15.75" thickBot="1" x14ac:dyDescent="0.3">
      <c r="A86" s="1"/>
      <c r="B86" s="1"/>
      <c r="C86" s="1"/>
      <c r="D86" s="1"/>
      <c r="E86" s="2"/>
      <c r="F86" s="2" t="s">
        <v>84</v>
      </c>
      <c r="G86" s="2"/>
      <c r="H86" s="12">
        <v>0</v>
      </c>
      <c r="I86" s="11"/>
      <c r="J86" s="12">
        <v>475</v>
      </c>
      <c r="K86" s="11"/>
      <c r="L86" s="12">
        <v>0</v>
      </c>
      <c r="M86" s="11"/>
      <c r="N86" s="12">
        <v>2850</v>
      </c>
      <c r="O86" s="11"/>
      <c r="P86" s="12">
        <v>5700</v>
      </c>
    </row>
    <row r="87" spans="1:16" x14ac:dyDescent="0.25">
      <c r="A87" s="1"/>
      <c r="B87" s="1"/>
      <c r="C87" s="1"/>
      <c r="D87" s="1"/>
      <c r="E87" s="2" t="s">
        <v>85</v>
      </c>
      <c r="F87" s="2"/>
      <c r="G87" s="2"/>
      <c r="H87" s="11">
        <f>ROUND(SUM(H84:H86),5)</f>
        <v>0</v>
      </c>
      <c r="I87" s="11"/>
      <c r="J87" s="11">
        <f>ROUND(SUM(J84:J86),5)</f>
        <v>475</v>
      </c>
      <c r="K87" s="11"/>
      <c r="L87" s="11">
        <f>ROUND(SUM(L84:L86),5)</f>
        <v>550</v>
      </c>
      <c r="M87" s="11"/>
      <c r="N87" s="11">
        <f>ROUND(SUM(N84:N86),5)</f>
        <v>2850</v>
      </c>
      <c r="O87" s="11"/>
      <c r="P87" s="11">
        <f>ROUND(SUM(P84:P86),5)</f>
        <v>5700</v>
      </c>
    </row>
    <row r="88" spans="1:16" x14ac:dyDescent="0.25">
      <c r="A88" s="1"/>
      <c r="B88" s="1"/>
      <c r="C88" s="1"/>
      <c r="D88" s="1"/>
      <c r="E88" s="2" t="s">
        <v>86</v>
      </c>
      <c r="F88" s="2"/>
      <c r="G88" s="2"/>
      <c r="H88" s="11">
        <v>0</v>
      </c>
      <c r="I88" s="11"/>
      <c r="J88" s="11"/>
      <c r="K88" s="11"/>
      <c r="L88" s="11">
        <v>2070</v>
      </c>
      <c r="M88" s="11"/>
      <c r="N88" s="11"/>
      <c r="O88" s="11"/>
      <c r="P88" s="11"/>
    </row>
    <row r="89" spans="1:16" x14ac:dyDescent="0.25">
      <c r="A89" s="1"/>
      <c r="B89" s="1"/>
      <c r="C89" s="1"/>
      <c r="D89" s="1"/>
      <c r="E89" s="2" t="s">
        <v>87</v>
      </c>
      <c r="F89" s="2"/>
      <c r="G89" s="2"/>
      <c r="H89" s="11">
        <v>114.98</v>
      </c>
      <c r="I89" s="11"/>
      <c r="J89" s="11">
        <v>116.67</v>
      </c>
      <c r="K89" s="11"/>
      <c r="L89" s="11">
        <v>689.88</v>
      </c>
      <c r="M89" s="11"/>
      <c r="N89" s="11">
        <v>699.98</v>
      </c>
      <c r="O89" s="11"/>
      <c r="P89" s="11">
        <v>1400</v>
      </c>
    </row>
    <row r="90" spans="1:16" x14ac:dyDescent="0.25">
      <c r="A90" s="1"/>
      <c r="B90" s="1"/>
      <c r="C90" s="1"/>
      <c r="D90" s="1"/>
      <c r="E90" s="2" t="s">
        <v>88</v>
      </c>
      <c r="F90" s="2"/>
      <c r="G90" s="2"/>
      <c r="H90" s="11">
        <v>0</v>
      </c>
      <c r="I90" s="11"/>
      <c r="J90" s="11">
        <v>3750</v>
      </c>
      <c r="K90" s="11"/>
      <c r="L90" s="11">
        <v>4800</v>
      </c>
      <c r="M90" s="11"/>
      <c r="N90" s="11">
        <v>22500</v>
      </c>
      <c r="O90" s="11"/>
      <c r="P90" s="11">
        <v>45000</v>
      </c>
    </row>
    <row r="91" spans="1:16" x14ac:dyDescent="0.25">
      <c r="A91" s="1"/>
      <c r="B91" s="1"/>
      <c r="C91" s="1"/>
      <c r="D91" s="1"/>
      <c r="E91" s="2" t="s">
        <v>89</v>
      </c>
      <c r="F91" s="2"/>
      <c r="G91" s="2"/>
      <c r="H91" s="11">
        <v>417.13</v>
      </c>
      <c r="I91" s="11"/>
      <c r="J91" s="11">
        <v>333.75</v>
      </c>
      <c r="K91" s="11"/>
      <c r="L91" s="11">
        <v>1396.92</v>
      </c>
      <c r="M91" s="11"/>
      <c r="N91" s="11">
        <v>2002.5</v>
      </c>
      <c r="O91" s="11"/>
      <c r="P91" s="11">
        <v>4005</v>
      </c>
    </row>
    <row r="92" spans="1:16" x14ac:dyDescent="0.25">
      <c r="A92" s="1"/>
      <c r="B92" s="1"/>
      <c r="C92" s="1"/>
      <c r="D92" s="1"/>
      <c r="E92" s="2" t="s">
        <v>90</v>
      </c>
      <c r="F92" s="2"/>
      <c r="G92" s="2"/>
      <c r="H92" s="11"/>
      <c r="I92" s="11"/>
      <c r="J92" s="11"/>
      <c r="K92" s="11"/>
      <c r="L92" s="11"/>
      <c r="M92" s="11"/>
      <c r="N92" s="11"/>
      <c r="O92" s="11"/>
      <c r="P92" s="11"/>
    </row>
    <row r="93" spans="1:16" x14ac:dyDescent="0.25">
      <c r="A93" s="1"/>
      <c r="B93" s="1"/>
      <c r="C93" s="1"/>
      <c r="D93" s="1"/>
      <c r="E93" s="2"/>
      <c r="F93" s="2" t="s">
        <v>91</v>
      </c>
      <c r="G93" s="2"/>
      <c r="H93" s="11">
        <v>7.38</v>
      </c>
      <c r="I93" s="11"/>
      <c r="J93" s="11"/>
      <c r="K93" s="11"/>
      <c r="L93" s="11">
        <v>440.05</v>
      </c>
      <c r="M93" s="11"/>
      <c r="N93" s="11"/>
      <c r="O93" s="11"/>
      <c r="P93" s="11"/>
    </row>
    <row r="94" spans="1:16" x14ac:dyDescent="0.25">
      <c r="A94" s="1"/>
      <c r="B94" s="1"/>
      <c r="C94" s="1"/>
      <c r="D94" s="1"/>
      <c r="E94" s="2"/>
      <c r="F94" s="2" t="s">
        <v>92</v>
      </c>
      <c r="G94" s="2"/>
      <c r="H94" s="11">
        <v>130.13</v>
      </c>
      <c r="I94" s="11"/>
      <c r="J94" s="11"/>
      <c r="K94" s="11"/>
      <c r="L94" s="11">
        <v>3240.02</v>
      </c>
      <c r="M94" s="11"/>
      <c r="N94" s="11"/>
      <c r="O94" s="11"/>
      <c r="P94" s="11"/>
    </row>
    <row r="95" spans="1:16" x14ac:dyDescent="0.25">
      <c r="A95" s="1"/>
      <c r="B95" s="1"/>
      <c r="C95" s="1"/>
      <c r="D95" s="1"/>
      <c r="E95" s="2"/>
      <c r="F95" s="2" t="s">
        <v>93</v>
      </c>
      <c r="G95" s="2"/>
      <c r="H95" s="11">
        <v>1214.83</v>
      </c>
      <c r="I95" s="11"/>
      <c r="J95" s="11"/>
      <c r="K95" s="11"/>
      <c r="L95" s="11">
        <v>7749.36</v>
      </c>
      <c r="M95" s="11"/>
      <c r="N95" s="11"/>
      <c r="O95" s="11"/>
      <c r="P95" s="11"/>
    </row>
    <row r="96" spans="1:16" ht="15.75" thickBot="1" x14ac:dyDescent="0.3">
      <c r="A96" s="1"/>
      <c r="B96" s="1"/>
      <c r="C96" s="1"/>
      <c r="D96" s="1"/>
      <c r="E96" s="2"/>
      <c r="F96" s="2" t="s">
        <v>94</v>
      </c>
      <c r="G96" s="2"/>
      <c r="H96" s="12">
        <v>0</v>
      </c>
      <c r="I96" s="11"/>
      <c r="J96" s="12">
        <v>1766.67</v>
      </c>
      <c r="K96" s="11"/>
      <c r="L96" s="12">
        <v>0</v>
      </c>
      <c r="M96" s="11"/>
      <c r="N96" s="12">
        <v>10599.98</v>
      </c>
      <c r="O96" s="11"/>
      <c r="P96" s="12">
        <v>21200</v>
      </c>
    </row>
    <row r="97" spans="1:16" x14ac:dyDescent="0.25">
      <c r="A97" s="1"/>
      <c r="B97" s="1"/>
      <c r="C97" s="1"/>
      <c r="D97" s="1"/>
      <c r="E97" s="2" t="s">
        <v>95</v>
      </c>
      <c r="F97" s="2"/>
      <c r="G97" s="2"/>
      <c r="H97" s="11">
        <f>ROUND(SUM(H92:H96),5)</f>
        <v>1352.34</v>
      </c>
      <c r="I97" s="11"/>
      <c r="J97" s="11">
        <f>ROUND(SUM(J92:J96),5)</f>
        <v>1766.67</v>
      </c>
      <c r="K97" s="11"/>
      <c r="L97" s="11">
        <f>ROUND(SUM(L92:L96),5)</f>
        <v>11429.43</v>
      </c>
      <c r="M97" s="11"/>
      <c r="N97" s="11">
        <f>ROUND(SUM(N92:N96),5)</f>
        <v>10599.98</v>
      </c>
      <c r="O97" s="11"/>
      <c r="P97" s="11">
        <f>ROUND(SUM(P92:P96),5)</f>
        <v>21200</v>
      </c>
    </row>
    <row r="98" spans="1:16" x14ac:dyDescent="0.25">
      <c r="A98" s="1"/>
      <c r="B98" s="1"/>
      <c r="C98" s="1"/>
      <c r="D98" s="1"/>
      <c r="E98" s="2" t="s">
        <v>96</v>
      </c>
      <c r="F98" s="2"/>
      <c r="G98" s="2"/>
      <c r="H98" s="11">
        <v>103</v>
      </c>
      <c r="I98" s="11"/>
      <c r="J98" s="11">
        <v>208.33</v>
      </c>
      <c r="K98" s="11"/>
      <c r="L98" s="11">
        <v>930.21</v>
      </c>
      <c r="M98" s="11"/>
      <c r="N98" s="11">
        <v>1250.02</v>
      </c>
      <c r="O98" s="11"/>
      <c r="P98" s="11">
        <v>2500</v>
      </c>
    </row>
    <row r="99" spans="1:16" x14ac:dyDescent="0.25">
      <c r="A99" s="1"/>
      <c r="B99" s="1"/>
      <c r="C99" s="1"/>
      <c r="D99" s="1"/>
      <c r="E99" s="2" t="s">
        <v>97</v>
      </c>
      <c r="F99" s="2"/>
      <c r="G99" s="2"/>
      <c r="H99" s="11"/>
      <c r="I99" s="11"/>
      <c r="J99" s="11"/>
      <c r="K99" s="11"/>
      <c r="L99" s="11"/>
      <c r="M99" s="11"/>
      <c r="N99" s="11"/>
      <c r="O99" s="11"/>
      <c r="P99" s="11"/>
    </row>
    <row r="100" spans="1:16" x14ac:dyDescent="0.25">
      <c r="A100" s="1"/>
      <c r="B100" s="1"/>
      <c r="C100" s="1"/>
      <c r="D100" s="1"/>
      <c r="E100" s="2"/>
      <c r="F100" s="2" t="s">
        <v>98</v>
      </c>
      <c r="G100" s="2"/>
      <c r="H100" s="11">
        <v>112.9</v>
      </c>
      <c r="I100" s="11"/>
      <c r="J100" s="11"/>
      <c r="K100" s="11"/>
      <c r="L100" s="11">
        <v>656.34</v>
      </c>
      <c r="M100" s="11"/>
      <c r="N100" s="11"/>
      <c r="O100" s="11"/>
      <c r="P100" s="11"/>
    </row>
    <row r="101" spans="1:16" ht="15.75" thickBot="1" x14ac:dyDescent="0.3">
      <c r="A101" s="1"/>
      <c r="B101" s="1"/>
      <c r="C101" s="1"/>
      <c r="D101" s="1"/>
      <c r="E101" s="2"/>
      <c r="F101" s="2" t="s">
        <v>99</v>
      </c>
      <c r="G101" s="2"/>
      <c r="H101" s="12">
        <v>0</v>
      </c>
      <c r="I101" s="11"/>
      <c r="J101" s="12">
        <v>200</v>
      </c>
      <c r="K101" s="11"/>
      <c r="L101" s="12">
        <v>0</v>
      </c>
      <c r="M101" s="11"/>
      <c r="N101" s="12">
        <v>1200</v>
      </c>
      <c r="O101" s="11"/>
      <c r="P101" s="12">
        <v>2400</v>
      </c>
    </row>
    <row r="102" spans="1:16" x14ac:dyDescent="0.25">
      <c r="A102" s="1"/>
      <c r="B102" s="1"/>
      <c r="C102" s="1"/>
      <c r="D102" s="1"/>
      <c r="E102" s="2" t="s">
        <v>100</v>
      </c>
      <c r="F102" s="2"/>
      <c r="G102" s="2"/>
      <c r="H102" s="11">
        <f>ROUND(SUM(H99:H101),5)</f>
        <v>112.9</v>
      </c>
      <c r="I102" s="11"/>
      <c r="J102" s="11">
        <f>ROUND(SUM(J99:J101),5)</f>
        <v>200</v>
      </c>
      <c r="K102" s="11"/>
      <c r="L102" s="11">
        <f>ROUND(SUM(L99:L101),5)</f>
        <v>656.34</v>
      </c>
      <c r="M102" s="11"/>
      <c r="N102" s="11">
        <f>ROUND(SUM(N99:N101),5)</f>
        <v>1200</v>
      </c>
      <c r="O102" s="11"/>
      <c r="P102" s="11">
        <f>ROUND(SUM(P99:P101),5)</f>
        <v>2400</v>
      </c>
    </row>
    <row r="103" spans="1:16" x14ac:dyDescent="0.25">
      <c r="A103" s="1"/>
      <c r="B103" s="1"/>
      <c r="C103" s="1"/>
      <c r="D103" s="1"/>
      <c r="E103" s="2" t="s">
        <v>101</v>
      </c>
      <c r="F103" s="2"/>
      <c r="G103" s="2"/>
      <c r="H103" s="11"/>
      <c r="I103" s="11"/>
      <c r="J103" s="11"/>
      <c r="K103" s="11"/>
      <c r="L103" s="11"/>
      <c r="M103" s="11"/>
      <c r="N103" s="11"/>
      <c r="O103" s="11"/>
      <c r="P103" s="11"/>
    </row>
    <row r="104" spans="1:16" x14ac:dyDescent="0.25">
      <c r="A104" s="1"/>
      <c r="B104" s="1"/>
      <c r="C104" s="1"/>
      <c r="D104" s="1"/>
      <c r="E104" s="2"/>
      <c r="F104" s="2" t="s">
        <v>102</v>
      </c>
      <c r="G104" s="2"/>
      <c r="H104" s="11">
        <v>0</v>
      </c>
      <c r="I104" s="11"/>
      <c r="J104" s="11"/>
      <c r="K104" s="11"/>
      <c r="L104" s="11">
        <v>205.83</v>
      </c>
      <c r="M104" s="11"/>
      <c r="N104" s="11"/>
      <c r="O104" s="11"/>
      <c r="P104" s="11"/>
    </row>
    <row r="105" spans="1:16" x14ac:dyDescent="0.25">
      <c r="A105" s="1"/>
      <c r="B105" s="1"/>
      <c r="C105" s="1"/>
      <c r="D105" s="1"/>
      <c r="E105" s="2"/>
      <c r="F105" s="2" t="s">
        <v>103</v>
      </c>
      <c r="G105" s="2"/>
      <c r="H105" s="11">
        <v>65.34</v>
      </c>
      <c r="I105" s="11"/>
      <c r="J105" s="11"/>
      <c r="K105" s="11"/>
      <c r="L105" s="11">
        <v>169.79</v>
      </c>
      <c r="M105" s="11"/>
      <c r="N105" s="11"/>
      <c r="O105" s="11"/>
      <c r="P105" s="11"/>
    </row>
    <row r="106" spans="1:16" ht="15.75" thickBot="1" x14ac:dyDescent="0.3">
      <c r="A106" s="1"/>
      <c r="B106" s="1"/>
      <c r="C106" s="1"/>
      <c r="D106" s="1"/>
      <c r="E106" s="2"/>
      <c r="F106" s="2" t="s">
        <v>104</v>
      </c>
      <c r="G106" s="2"/>
      <c r="H106" s="12">
        <v>0</v>
      </c>
      <c r="I106" s="11"/>
      <c r="J106" s="12">
        <v>166.67</v>
      </c>
      <c r="K106" s="11"/>
      <c r="L106" s="12">
        <v>0</v>
      </c>
      <c r="M106" s="11"/>
      <c r="N106" s="12">
        <v>999.98</v>
      </c>
      <c r="O106" s="11"/>
      <c r="P106" s="12">
        <v>2000</v>
      </c>
    </row>
    <row r="107" spans="1:16" x14ac:dyDescent="0.25">
      <c r="A107" s="1"/>
      <c r="B107" s="1"/>
      <c r="C107" s="1"/>
      <c r="D107" s="1"/>
      <c r="E107" s="2" t="s">
        <v>105</v>
      </c>
      <c r="F107" s="2"/>
      <c r="G107" s="2"/>
      <c r="H107" s="11">
        <f>ROUND(SUM(H103:H106),5)</f>
        <v>65.34</v>
      </c>
      <c r="I107" s="11"/>
      <c r="J107" s="11">
        <f>ROUND(SUM(J103:J106),5)</f>
        <v>166.67</v>
      </c>
      <c r="K107" s="11"/>
      <c r="L107" s="11">
        <f>ROUND(SUM(L103:L106),5)</f>
        <v>375.62</v>
      </c>
      <c r="M107" s="11"/>
      <c r="N107" s="11">
        <f>ROUND(SUM(N103:N106),5)</f>
        <v>999.98</v>
      </c>
      <c r="O107" s="11"/>
      <c r="P107" s="11">
        <f>ROUND(SUM(P103:P106),5)</f>
        <v>2000</v>
      </c>
    </row>
    <row r="108" spans="1:16" x14ac:dyDescent="0.25">
      <c r="A108" s="1"/>
      <c r="B108" s="1"/>
      <c r="C108" s="1"/>
      <c r="D108" s="1"/>
      <c r="E108" s="2" t="s">
        <v>106</v>
      </c>
      <c r="F108" s="2"/>
      <c r="G108" s="2"/>
      <c r="H108" s="11"/>
      <c r="I108" s="11"/>
      <c r="J108" s="11"/>
      <c r="K108" s="11"/>
      <c r="L108" s="11"/>
      <c r="M108" s="11"/>
      <c r="N108" s="11"/>
      <c r="O108" s="11"/>
      <c r="P108" s="11"/>
    </row>
    <row r="109" spans="1:16" x14ac:dyDescent="0.25">
      <c r="A109" s="1"/>
      <c r="B109" s="1"/>
      <c r="C109" s="1"/>
      <c r="D109" s="1"/>
      <c r="E109" s="2"/>
      <c r="F109" s="2" t="s">
        <v>107</v>
      </c>
      <c r="G109" s="2"/>
      <c r="H109" s="11">
        <v>29.99</v>
      </c>
      <c r="I109" s="11"/>
      <c r="J109" s="11">
        <v>50</v>
      </c>
      <c r="K109" s="11"/>
      <c r="L109" s="11">
        <v>1338.46</v>
      </c>
      <c r="M109" s="11"/>
      <c r="N109" s="11">
        <v>300</v>
      </c>
      <c r="O109" s="11"/>
      <c r="P109" s="11">
        <v>600</v>
      </c>
    </row>
    <row r="110" spans="1:16" x14ac:dyDescent="0.25">
      <c r="A110" s="1"/>
      <c r="B110" s="1"/>
      <c r="C110" s="1"/>
      <c r="D110" s="1"/>
      <c r="E110" s="2"/>
      <c r="F110" s="2" t="s">
        <v>108</v>
      </c>
      <c r="G110" s="2"/>
      <c r="H110" s="11">
        <v>363.6</v>
      </c>
      <c r="I110" s="11"/>
      <c r="J110" s="11">
        <v>102.08</v>
      </c>
      <c r="K110" s="11"/>
      <c r="L110" s="11">
        <v>445.58</v>
      </c>
      <c r="M110" s="11"/>
      <c r="N110" s="11">
        <v>612.52</v>
      </c>
      <c r="O110" s="11"/>
      <c r="P110" s="11">
        <v>1225</v>
      </c>
    </row>
    <row r="111" spans="1:16" x14ac:dyDescent="0.25">
      <c r="A111" s="1"/>
      <c r="B111" s="1"/>
      <c r="C111" s="1"/>
      <c r="D111" s="1"/>
      <c r="E111" s="2"/>
      <c r="F111" s="2" t="s">
        <v>109</v>
      </c>
      <c r="G111" s="2"/>
      <c r="H111" s="11">
        <v>0</v>
      </c>
      <c r="I111" s="11"/>
      <c r="J111" s="11">
        <v>124.17</v>
      </c>
      <c r="K111" s="11"/>
      <c r="L111" s="11">
        <v>1625</v>
      </c>
      <c r="M111" s="11"/>
      <c r="N111" s="11">
        <v>744.98</v>
      </c>
      <c r="O111" s="11"/>
      <c r="P111" s="11">
        <v>1490</v>
      </c>
    </row>
    <row r="112" spans="1:16" ht="15.75" thickBot="1" x14ac:dyDescent="0.3">
      <c r="A112" s="1"/>
      <c r="B112" s="1"/>
      <c r="C112" s="1"/>
      <c r="D112" s="1"/>
      <c r="E112" s="2"/>
      <c r="F112" s="2" t="s">
        <v>110</v>
      </c>
      <c r="G112" s="2"/>
      <c r="H112" s="12">
        <v>0</v>
      </c>
      <c r="I112" s="11"/>
      <c r="J112" s="12">
        <v>166.67</v>
      </c>
      <c r="K112" s="11"/>
      <c r="L112" s="12">
        <v>63.93</v>
      </c>
      <c r="M112" s="11"/>
      <c r="N112" s="12">
        <v>999.98</v>
      </c>
      <c r="O112" s="11"/>
      <c r="P112" s="12">
        <v>2000</v>
      </c>
    </row>
    <row r="113" spans="1:16" x14ac:dyDescent="0.25">
      <c r="A113" s="1"/>
      <c r="B113" s="1"/>
      <c r="C113" s="1"/>
      <c r="D113" s="1"/>
      <c r="E113" s="2" t="s">
        <v>111</v>
      </c>
      <c r="F113" s="2"/>
      <c r="G113" s="2"/>
      <c r="H113" s="11">
        <f>ROUND(SUM(H108:H112),5)</f>
        <v>393.59</v>
      </c>
      <c r="I113" s="11"/>
      <c r="J113" s="11">
        <f>ROUND(SUM(J108:J112),5)</f>
        <v>442.92</v>
      </c>
      <c r="K113" s="11"/>
      <c r="L113" s="11">
        <f>ROUND(SUM(L108:L112),5)</f>
        <v>3472.97</v>
      </c>
      <c r="M113" s="11"/>
      <c r="N113" s="11">
        <f>ROUND(SUM(N108:N112),5)</f>
        <v>2657.48</v>
      </c>
      <c r="O113" s="11"/>
      <c r="P113" s="11">
        <f>ROUND(SUM(P108:P112),5)</f>
        <v>5315</v>
      </c>
    </row>
    <row r="114" spans="1:16" x14ac:dyDescent="0.25">
      <c r="A114" s="1"/>
      <c r="B114" s="1"/>
      <c r="C114" s="1"/>
      <c r="D114" s="1"/>
      <c r="E114" s="2" t="s">
        <v>112</v>
      </c>
      <c r="F114" s="2"/>
      <c r="G114" s="2"/>
      <c r="H114" s="11"/>
      <c r="I114" s="11"/>
      <c r="J114" s="11"/>
      <c r="K114" s="11"/>
      <c r="L114" s="11"/>
      <c r="M114" s="11"/>
      <c r="N114" s="11"/>
      <c r="O114" s="11"/>
      <c r="P114" s="11"/>
    </row>
    <row r="115" spans="1:16" x14ac:dyDescent="0.25">
      <c r="A115" s="1"/>
      <c r="B115" s="1"/>
      <c r="C115" s="1"/>
      <c r="D115" s="1"/>
      <c r="E115" s="2"/>
      <c r="F115" s="2" t="s">
        <v>113</v>
      </c>
      <c r="G115" s="2"/>
      <c r="H115" s="11">
        <v>974.11</v>
      </c>
      <c r="I115" s="11"/>
      <c r="J115" s="11"/>
      <c r="K115" s="11"/>
      <c r="L115" s="11">
        <v>1988.1</v>
      </c>
      <c r="M115" s="11"/>
      <c r="N115" s="11"/>
      <c r="O115" s="11"/>
      <c r="P115" s="11"/>
    </row>
    <row r="116" spans="1:16" x14ac:dyDescent="0.25">
      <c r="A116" s="1"/>
      <c r="B116" s="1"/>
      <c r="C116" s="1"/>
      <c r="D116" s="1"/>
      <c r="E116" s="2"/>
      <c r="F116" s="2" t="s">
        <v>114</v>
      </c>
      <c r="G116" s="2"/>
      <c r="H116" s="11">
        <v>197.88</v>
      </c>
      <c r="I116" s="11"/>
      <c r="J116" s="11"/>
      <c r="K116" s="11"/>
      <c r="L116" s="11">
        <v>892.98</v>
      </c>
      <c r="M116" s="11"/>
      <c r="N116" s="11"/>
      <c r="O116" s="11"/>
      <c r="P116" s="11"/>
    </row>
    <row r="117" spans="1:16" x14ac:dyDescent="0.25">
      <c r="A117" s="1"/>
      <c r="B117" s="1"/>
      <c r="C117" s="1"/>
      <c r="D117" s="1"/>
      <c r="E117" s="2"/>
      <c r="F117" s="2" t="s">
        <v>115</v>
      </c>
      <c r="G117" s="2"/>
      <c r="H117" s="11">
        <v>537.80999999999995</v>
      </c>
      <c r="I117" s="11"/>
      <c r="J117" s="11"/>
      <c r="K117" s="11"/>
      <c r="L117" s="11">
        <v>2169.52</v>
      </c>
      <c r="M117" s="11"/>
      <c r="N117" s="11"/>
      <c r="O117" s="11"/>
      <c r="P117" s="11"/>
    </row>
    <row r="118" spans="1:16" ht="15.75" thickBot="1" x14ac:dyDescent="0.3">
      <c r="A118" s="1"/>
      <c r="B118" s="1"/>
      <c r="C118" s="1"/>
      <c r="D118" s="1"/>
      <c r="E118" s="2"/>
      <c r="F118" s="2" t="s">
        <v>116</v>
      </c>
      <c r="G118" s="2"/>
      <c r="H118" s="13">
        <v>0</v>
      </c>
      <c r="I118" s="11"/>
      <c r="J118" s="13">
        <v>695.83</v>
      </c>
      <c r="K118" s="11"/>
      <c r="L118" s="13">
        <v>0</v>
      </c>
      <c r="M118" s="11"/>
      <c r="N118" s="13">
        <v>4175.0200000000004</v>
      </c>
      <c r="O118" s="11"/>
      <c r="P118" s="13">
        <v>8350</v>
      </c>
    </row>
    <row r="119" spans="1:16" ht="15.75" thickBot="1" x14ac:dyDescent="0.3">
      <c r="A119" s="1"/>
      <c r="B119" s="1"/>
      <c r="C119" s="1"/>
      <c r="D119" s="1"/>
      <c r="E119" s="2" t="s">
        <v>117</v>
      </c>
      <c r="F119" s="2"/>
      <c r="G119" s="2"/>
      <c r="H119" s="14">
        <f>ROUND(SUM(H114:H118),5)</f>
        <v>1709.8</v>
      </c>
      <c r="I119" s="11"/>
      <c r="J119" s="14">
        <f>ROUND(SUM(J114:J118),5)</f>
        <v>695.83</v>
      </c>
      <c r="K119" s="11"/>
      <c r="L119" s="14">
        <f>ROUND(SUM(L114:L118),5)</f>
        <v>5050.6000000000004</v>
      </c>
      <c r="M119" s="11"/>
      <c r="N119" s="14">
        <f>ROUND(SUM(N114:N118),5)</f>
        <v>4175.0200000000004</v>
      </c>
      <c r="O119" s="11"/>
      <c r="P119" s="14">
        <f>ROUND(SUM(P114:P118),5)</f>
        <v>8350</v>
      </c>
    </row>
    <row r="120" spans="1:16" ht="15.75" thickBot="1" x14ac:dyDescent="0.3">
      <c r="A120" s="1"/>
      <c r="B120" s="1"/>
      <c r="C120" s="1"/>
      <c r="D120" s="1" t="s">
        <v>123</v>
      </c>
      <c r="E120" s="2"/>
      <c r="F120" s="2"/>
      <c r="G120" s="2"/>
      <c r="H120" s="14">
        <f>ROUND(H42+H48+SUM(H53:H54)+SUM(H60:H62)+SUM(H67:H68)+H83+SUM(H87:H91)+SUM(H97:H98)+H102+H107+H113+H119,5)</f>
        <v>24315.74</v>
      </c>
      <c r="I120" s="11"/>
      <c r="J120" s="14">
        <f>ROUND(J42+J48+SUM(J53:J54)+SUM(J60:J62)+SUM(J67:J68)+J83+SUM(J87:J91)+SUM(J97:J98)+J102+J107+J113+J119,5)</f>
        <v>34166.67</v>
      </c>
      <c r="K120" s="11"/>
      <c r="L120" s="14">
        <f>ROUND(L42+L48+SUM(L53:L54)+SUM(L60:L62)+SUM(L67:L68)+L83+SUM(L87:L91)+SUM(L97:L98)+L102+L107+L113+L119,5)</f>
        <v>173325.54</v>
      </c>
      <c r="M120" s="11"/>
      <c r="N120" s="14">
        <f>ROUND(N42+N48+SUM(N53:N54)+SUM(N60:N62)+SUM(N67:N68)+N83+SUM(N87:N91)+SUM(N97:N98)+N102+N107+N113+N119,5)</f>
        <v>204999.98</v>
      </c>
      <c r="O120" s="11"/>
      <c r="P120" s="14">
        <f>ROUND(P42+P48+SUM(P53:P54)+SUM(P60:P62)+SUM(P67:P68)+P83+SUM(P87:P91)+SUM(P97:P98)+P102+P107+P113+P119,5)</f>
        <v>410000</v>
      </c>
    </row>
    <row r="121" spans="1:16" ht="15.75" thickBot="1" x14ac:dyDescent="0.3">
      <c r="A121" s="1"/>
      <c r="B121" s="1" t="s">
        <v>118</v>
      </c>
      <c r="C121" s="1"/>
      <c r="D121" s="1"/>
      <c r="E121" s="2"/>
      <c r="F121" s="2"/>
      <c r="G121" s="2"/>
      <c r="H121" s="14">
        <f>ROUND(H3+H41-H120,5)</f>
        <v>-8271.2199999999993</v>
      </c>
      <c r="I121" s="11"/>
      <c r="J121" s="14">
        <f>ROUND(J3+J41-J120,5)</f>
        <v>0</v>
      </c>
      <c r="K121" s="11"/>
      <c r="L121" s="14">
        <f>ROUND(L3+L41-L120,5)</f>
        <v>1192.5999999999999</v>
      </c>
      <c r="M121" s="11"/>
      <c r="N121" s="14">
        <f>ROUND(N3+N41-N120,5)</f>
        <v>0</v>
      </c>
      <c r="O121" s="11"/>
      <c r="P121" s="14">
        <f>ROUND(P3+P41-P120,5)</f>
        <v>0</v>
      </c>
    </row>
    <row r="122" spans="1:16" s="3" customFormat="1" ht="25.5" customHeight="1" thickBot="1" x14ac:dyDescent="0.25">
      <c r="A122" s="1" t="s">
        <v>119</v>
      </c>
      <c r="B122" s="1"/>
      <c r="C122" s="1"/>
      <c r="D122" s="1"/>
      <c r="E122" s="2"/>
      <c r="F122" s="2"/>
      <c r="G122" s="2"/>
      <c r="H122" s="19">
        <f>H121</f>
        <v>-8271.2199999999993</v>
      </c>
      <c r="I122" s="16"/>
      <c r="J122" s="19">
        <f>J121</f>
        <v>0</v>
      </c>
      <c r="K122" s="16"/>
      <c r="L122" s="19">
        <f>L121</f>
        <v>1192.5999999999999</v>
      </c>
      <c r="M122" s="16"/>
      <c r="N122" s="19">
        <f>N121</f>
        <v>0</v>
      </c>
      <c r="O122" s="16"/>
      <c r="P122" s="19">
        <f>P121</f>
        <v>0</v>
      </c>
    </row>
    <row r="123" spans="1:16" ht="15.75" thickTop="1" x14ac:dyDescent="0.25"/>
  </sheetData>
  <pageMargins left="0.25" right="0.25" top="0.75" bottom="0.75" header="0.3" footer="0.3"/>
  <pageSetup orientation="portrait" r:id="rId1"/>
  <headerFooter>
    <oddHeader>&amp;L&amp;"Arial,Bold"&amp;8 Accrual Basis&amp;C&amp;"Arial,Bold"&amp;12 CASA of the Fox Cities
&amp;"Arial,Bold"&amp;14 Statement of Activities Budget Performance
&amp;"Arial,Bold"&amp;10 June 2019</oddHeader>
    <oddFooter>&amp;R&amp;"Arial,Bold"&amp;8 Page &amp;P of &amp;N</oddFooter>
  </headerFooter>
  <rowBreaks count="2" manualBreakCount="2">
    <brk id="41" max="16383" man="1"/>
    <brk id="83" max="16383" man="1"/>
  </rowBreaks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400050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400050</xdr:colOff>
                <xdr:row>1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7CA9B-F214-4F60-91C4-AB33F88A5E6E}">
  <sheetPr codeName="Sheet3"/>
  <dimension ref="A1:AY39"/>
  <sheetViews>
    <sheetView topLeftCell="A16" workbookViewId="0">
      <selection activeCell="D23" sqref="D23"/>
    </sheetView>
  </sheetViews>
  <sheetFormatPr defaultRowHeight="15" x14ac:dyDescent="0.25"/>
  <cols>
    <col min="1" max="3" width="3" style="6" customWidth="1"/>
    <col min="4" max="4" width="28.140625" style="6" customWidth="1"/>
    <col min="5" max="5" width="5.7109375" style="56" bestFit="1" customWidth="1"/>
    <col min="6" max="6" width="2.28515625" style="56" customWidth="1"/>
    <col min="7" max="7" width="4.85546875" style="56" bestFit="1" customWidth="1"/>
    <col min="8" max="8" width="2.28515625" style="56" customWidth="1"/>
    <col min="9" max="9" width="7.5703125" style="56" bestFit="1" customWidth="1"/>
    <col min="10" max="10" width="2.28515625" style="56" customWidth="1"/>
    <col min="11" max="11" width="5.7109375" style="56" bestFit="1" customWidth="1"/>
    <col min="12" max="12" width="2.28515625" style="56" customWidth="1"/>
    <col min="13" max="13" width="4.85546875" style="56" bestFit="1" customWidth="1"/>
    <col min="14" max="14" width="2.28515625" style="56" customWidth="1"/>
    <col min="15" max="15" width="7" style="56" bestFit="1" customWidth="1"/>
    <col min="16" max="16" width="2.28515625" style="56" customWidth="1"/>
    <col min="17" max="17" width="5.7109375" style="56" bestFit="1" customWidth="1"/>
    <col min="18" max="18" width="2.28515625" style="56" customWidth="1"/>
    <col min="19" max="19" width="4.85546875" style="56" bestFit="1" customWidth="1"/>
    <col min="20" max="20" width="2.28515625" style="56" customWidth="1"/>
    <col min="21" max="21" width="7" style="56" bestFit="1" customWidth="1"/>
    <col min="22" max="22" width="2.28515625" style="56" customWidth="1"/>
    <col min="23" max="23" width="5.7109375" style="56" bestFit="1" customWidth="1"/>
    <col min="24" max="24" width="2.28515625" style="56" customWidth="1"/>
    <col min="25" max="25" width="4.85546875" style="56" bestFit="1" customWidth="1"/>
    <col min="26" max="26" width="2.28515625" style="56" customWidth="1"/>
    <col min="27" max="27" width="7" style="56" bestFit="1" customWidth="1"/>
    <col min="28" max="28" width="2.28515625" style="56" customWidth="1"/>
    <col min="29" max="29" width="5.7109375" style="56" bestFit="1" customWidth="1"/>
    <col min="30" max="30" width="2.28515625" style="56" customWidth="1"/>
    <col min="31" max="31" width="4.85546875" style="56" bestFit="1" customWidth="1"/>
    <col min="32" max="32" width="2.28515625" style="56" customWidth="1"/>
    <col min="33" max="33" width="6" style="56" bestFit="1" customWidth="1"/>
    <col min="34" max="34" width="2.28515625" style="56" customWidth="1"/>
    <col min="35" max="35" width="5.7109375" style="56" bestFit="1" customWidth="1"/>
    <col min="36" max="36" width="2.28515625" style="56" customWidth="1"/>
    <col min="37" max="37" width="4.85546875" style="56" bestFit="1" customWidth="1"/>
    <col min="38" max="38" width="2.28515625" style="56" customWidth="1"/>
    <col min="39" max="39" width="6" style="56" bestFit="1" customWidth="1"/>
    <col min="40" max="40" width="2.28515625" style="56" customWidth="1"/>
    <col min="41" max="41" width="5.7109375" style="56" bestFit="1" customWidth="1"/>
    <col min="42" max="42" width="2.28515625" style="56" customWidth="1"/>
    <col min="43" max="43" width="4.85546875" style="56" bestFit="1" customWidth="1"/>
    <col min="44" max="44" width="2.28515625" style="56" customWidth="1"/>
    <col min="45" max="45" width="7" style="56" bestFit="1" customWidth="1"/>
    <col min="46" max="46" width="2.28515625" style="56" customWidth="1"/>
    <col min="47" max="47" width="5.7109375" style="56" bestFit="1" customWidth="1"/>
    <col min="48" max="48" width="2.28515625" style="56" customWidth="1"/>
    <col min="49" max="49" width="4.42578125" style="56" bestFit="1" customWidth="1"/>
    <col min="50" max="50" width="2.28515625" style="56" customWidth="1"/>
    <col min="51" max="51" width="7.85546875" style="56" bestFit="1" customWidth="1"/>
  </cols>
  <sheetData>
    <row r="1" spans="1:51" ht="24.75" customHeight="1" thickBot="1" x14ac:dyDescent="0.3">
      <c r="A1" s="1"/>
      <c r="B1" s="1"/>
      <c r="C1" s="1"/>
      <c r="D1" s="1"/>
      <c r="E1" s="40" t="s">
        <v>162</v>
      </c>
      <c r="F1" s="39"/>
      <c r="G1" s="41"/>
      <c r="H1" s="39"/>
      <c r="I1" s="41"/>
      <c r="J1" s="38"/>
      <c r="K1" s="40" t="s">
        <v>163</v>
      </c>
      <c r="L1" s="39"/>
      <c r="M1" s="41"/>
      <c r="N1" s="39"/>
      <c r="O1" s="41"/>
      <c r="P1" s="38"/>
      <c r="Q1" s="40" t="s">
        <v>164</v>
      </c>
      <c r="R1" s="39"/>
      <c r="S1" s="41"/>
      <c r="T1" s="39"/>
      <c r="U1" s="41"/>
      <c r="V1" s="38"/>
      <c r="W1" s="40" t="s">
        <v>165</v>
      </c>
      <c r="X1" s="39"/>
      <c r="Y1" s="41"/>
      <c r="Z1" s="39"/>
      <c r="AA1" s="41"/>
      <c r="AB1" s="38"/>
      <c r="AC1" s="40" t="s">
        <v>166</v>
      </c>
      <c r="AD1" s="39"/>
      <c r="AE1" s="41"/>
      <c r="AF1" s="39"/>
      <c r="AG1" s="41"/>
      <c r="AH1" s="38"/>
      <c r="AI1" s="40" t="s">
        <v>167</v>
      </c>
      <c r="AJ1" s="39"/>
      <c r="AK1" s="41"/>
      <c r="AL1" s="39"/>
      <c r="AM1" s="41"/>
      <c r="AN1" s="38"/>
      <c r="AO1" s="40" t="s">
        <v>168</v>
      </c>
      <c r="AP1" s="39"/>
      <c r="AQ1" s="41"/>
      <c r="AR1" s="39"/>
      <c r="AS1" s="41"/>
      <c r="AT1" s="38"/>
      <c r="AU1" s="40" t="s">
        <v>169</v>
      </c>
      <c r="AV1" s="39"/>
      <c r="AW1" s="41"/>
      <c r="AX1" s="39"/>
      <c r="AY1" s="41"/>
    </row>
    <row r="2" spans="1:51" s="5" customFormat="1" ht="16.5" thickTop="1" thickBot="1" x14ac:dyDescent="0.3">
      <c r="A2" s="4"/>
      <c r="B2" s="4"/>
      <c r="C2" s="4"/>
      <c r="D2" s="4"/>
      <c r="E2" s="54" t="s">
        <v>170</v>
      </c>
      <c r="F2" s="55"/>
      <c r="G2" s="54" t="s">
        <v>171</v>
      </c>
      <c r="H2" s="55"/>
      <c r="I2" s="54" t="s">
        <v>0</v>
      </c>
      <c r="J2" s="55"/>
      <c r="K2" s="54" t="s">
        <v>170</v>
      </c>
      <c r="L2" s="55"/>
      <c r="M2" s="54" t="s">
        <v>171</v>
      </c>
      <c r="N2" s="55"/>
      <c r="O2" s="54" t="s">
        <v>0</v>
      </c>
      <c r="P2" s="55"/>
      <c r="Q2" s="54" t="s">
        <v>170</v>
      </c>
      <c r="R2" s="55"/>
      <c r="S2" s="54" t="s">
        <v>171</v>
      </c>
      <c r="T2" s="55"/>
      <c r="U2" s="54" t="s">
        <v>0</v>
      </c>
      <c r="V2" s="55"/>
      <c r="W2" s="54" t="s">
        <v>170</v>
      </c>
      <c r="X2" s="55"/>
      <c r="Y2" s="54" t="s">
        <v>171</v>
      </c>
      <c r="Z2" s="55"/>
      <c r="AA2" s="54" t="s">
        <v>0</v>
      </c>
      <c r="AB2" s="55"/>
      <c r="AC2" s="54" t="s">
        <v>170</v>
      </c>
      <c r="AD2" s="55"/>
      <c r="AE2" s="54" t="s">
        <v>171</v>
      </c>
      <c r="AF2" s="55"/>
      <c r="AG2" s="54" t="s">
        <v>0</v>
      </c>
      <c r="AH2" s="55"/>
      <c r="AI2" s="54" t="s">
        <v>170</v>
      </c>
      <c r="AJ2" s="55"/>
      <c r="AK2" s="54" t="s">
        <v>171</v>
      </c>
      <c r="AL2" s="55"/>
      <c r="AM2" s="54" t="s">
        <v>0</v>
      </c>
      <c r="AN2" s="55"/>
      <c r="AO2" s="54" t="s">
        <v>170</v>
      </c>
      <c r="AP2" s="55"/>
      <c r="AQ2" s="54" t="s">
        <v>171</v>
      </c>
      <c r="AR2" s="55"/>
      <c r="AS2" s="54" t="s">
        <v>0</v>
      </c>
      <c r="AT2" s="55"/>
      <c r="AU2" s="54" t="s">
        <v>170</v>
      </c>
      <c r="AV2" s="55"/>
      <c r="AW2" s="54" t="s">
        <v>171</v>
      </c>
      <c r="AX2" s="55"/>
      <c r="AY2" s="54" t="s">
        <v>0</v>
      </c>
    </row>
    <row r="3" spans="1:51" ht="15.75" thickTop="1" x14ac:dyDescent="0.25">
      <c r="A3" s="1" t="s">
        <v>172</v>
      </c>
      <c r="B3" s="1"/>
      <c r="C3" s="1"/>
      <c r="D3" s="1"/>
      <c r="E3" s="42"/>
      <c r="F3" s="2"/>
      <c r="G3" s="43"/>
      <c r="H3" s="2"/>
      <c r="I3" s="43"/>
      <c r="J3" s="2"/>
      <c r="K3" s="42"/>
      <c r="L3" s="2"/>
      <c r="M3" s="43"/>
      <c r="N3" s="2"/>
      <c r="O3" s="43"/>
      <c r="P3" s="2"/>
      <c r="Q3" s="42"/>
      <c r="R3" s="2"/>
      <c r="S3" s="43"/>
      <c r="T3" s="2"/>
      <c r="U3" s="43"/>
      <c r="V3" s="2"/>
      <c r="W3" s="42"/>
      <c r="X3" s="2"/>
      <c r="Y3" s="43"/>
      <c r="Z3" s="2"/>
      <c r="AA3" s="43"/>
      <c r="AB3" s="2"/>
      <c r="AC3" s="42"/>
      <c r="AD3" s="2"/>
      <c r="AE3" s="43"/>
      <c r="AF3" s="2"/>
      <c r="AG3" s="43"/>
      <c r="AH3" s="2"/>
      <c r="AI3" s="42"/>
      <c r="AJ3" s="2"/>
      <c r="AK3" s="43"/>
      <c r="AL3" s="2"/>
      <c r="AM3" s="43"/>
      <c r="AN3" s="2"/>
      <c r="AO3" s="42"/>
      <c r="AP3" s="2"/>
      <c r="AQ3" s="43"/>
      <c r="AR3" s="2"/>
      <c r="AS3" s="43"/>
      <c r="AT3" s="2"/>
      <c r="AU3" s="42"/>
      <c r="AV3" s="2"/>
      <c r="AW3" s="2"/>
      <c r="AX3" s="2"/>
      <c r="AY3" s="43"/>
    </row>
    <row r="4" spans="1:51" x14ac:dyDescent="0.25">
      <c r="A4" s="1"/>
      <c r="B4" s="1"/>
      <c r="C4" s="1" t="s">
        <v>173</v>
      </c>
      <c r="D4" s="1"/>
      <c r="E4" s="42"/>
      <c r="F4" s="2"/>
      <c r="G4" s="43"/>
      <c r="H4" s="2"/>
      <c r="I4" s="43"/>
      <c r="J4" s="2"/>
      <c r="K4" s="42"/>
      <c r="L4" s="2"/>
      <c r="M4" s="43"/>
      <c r="N4" s="2"/>
      <c r="O4" s="43"/>
      <c r="P4" s="2"/>
      <c r="Q4" s="42"/>
      <c r="R4" s="2"/>
      <c r="S4" s="43"/>
      <c r="T4" s="2"/>
      <c r="U4" s="43"/>
      <c r="V4" s="2"/>
      <c r="W4" s="42"/>
      <c r="X4" s="2"/>
      <c r="Y4" s="43"/>
      <c r="Z4" s="2"/>
      <c r="AA4" s="43"/>
      <c r="AB4" s="2"/>
      <c r="AC4" s="42"/>
      <c r="AD4" s="2"/>
      <c r="AE4" s="43"/>
      <c r="AF4" s="2"/>
      <c r="AG4" s="43"/>
      <c r="AH4" s="2"/>
      <c r="AI4" s="42"/>
      <c r="AJ4" s="2"/>
      <c r="AK4" s="43"/>
      <c r="AL4" s="2"/>
      <c r="AM4" s="43"/>
      <c r="AN4" s="2"/>
      <c r="AO4" s="42"/>
      <c r="AP4" s="2"/>
      <c r="AQ4" s="43"/>
      <c r="AR4" s="2"/>
      <c r="AS4" s="43"/>
      <c r="AT4" s="2"/>
      <c r="AU4" s="42"/>
      <c r="AV4" s="2"/>
      <c r="AW4" s="2"/>
      <c r="AX4" s="2"/>
      <c r="AY4" s="43"/>
    </row>
    <row r="5" spans="1:51" ht="12" customHeight="1" x14ac:dyDescent="0.25">
      <c r="A5" s="1"/>
      <c r="B5" s="1"/>
      <c r="C5" s="1"/>
      <c r="D5" s="1" t="s">
        <v>174</v>
      </c>
      <c r="E5" s="42">
        <v>1</v>
      </c>
      <c r="F5" s="2"/>
      <c r="G5" s="43"/>
      <c r="H5" s="2"/>
      <c r="I5" s="43">
        <v>2769.23</v>
      </c>
      <c r="J5" s="2"/>
      <c r="K5" s="42"/>
      <c r="L5" s="2"/>
      <c r="M5" s="43"/>
      <c r="N5" s="2"/>
      <c r="O5" s="43">
        <v>0</v>
      </c>
      <c r="P5" s="2"/>
      <c r="Q5" s="42"/>
      <c r="R5" s="2"/>
      <c r="S5" s="43"/>
      <c r="T5" s="2"/>
      <c r="U5" s="43">
        <v>0</v>
      </c>
      <c r="V5" s="2"/>
      <c r="W5" s="42"/>
      <c r="X5" s="2"/>
      <c r="Y5" s="43"/>
      <c r="Z5" s="2"/>
      <c r="AA5" s="43">
        <v>0</v>
      </c>
      <c r="AB5" s="2"/>
      <c r="AC5" s="42"/>
      <c r="AD5" s="2"/>
      <c r="AE5" s="43"/>
      <c r="AF5" s="2"/>
      <c r="AG5" s="43">
        <v>0</v>
      </c>
      <c r="AH5" s="2"/>
      <c r="AI5" s="42"/>
      <c r="AJ5" s="2"/>
      <c r="AK5" s="43"/>
      <c r="AL5" s="2"/>
      <c r="AM5" s="43">
        <v>0</v>
      </c>
      <c r="AN5" s="2"/>
      <c r="AO5" s="42"/>
      <c r="AP5" s="2"/>
      <c r="AQ5" s="43"/>
      <c r="AR5" s="2"/>
      <c r="AS5" s="43">
        <v>0</v>
      </c>
      <c r="AT5" s="2"/>
      <c r="AU5" s="42">
        <f t="shared" ref="AU5:AU10" si="0">ROUND(E5+K5+Q5+W5+AC5+AI5+AO5,5)</f>
        <v>1</v>
      </c>
      <c r="AV5" s="2"/>
      <c r="AW5" s="2"/>
      <c r="AX5" s="2"/>
      <c r="AY5" s="43">
        <f t="shared" ref="AY5:AY13" si="1">ROUND(I5+O5+U5+AA5+AG5+AM5+AS5,5)</f>
        <v>2769.23</v>
      </c>
    </row>
    <row r="6" spans="1:51" ht="12" customHeight="1" x14ac:dyDescent="0.25">
      <c r="A6" s="1"/>
      <c r="B6" s="1"/>
      <c r="C6" s="1"/>
      <c r="D6" s="1" t="s">
        <v>175</v>
      </c>
      <c r="E6" s="42">
        <v>10</v>
      </c>
      <c r="F6" s="2"/>
      <c r="G6" s="43">
        <v>34.619999999999997</v>
      </c>
      <c r="H6" s="2"/>
      <c r="I6" s="43">
        <v>346.2</v>
      </c>
      <c r="J6" s="2"/>
      <c r="K6" s="42"/>
      <c r="L6" s="2"/>
      <c r="M6" s="43">
        <v>0.5</v>
      </c>
      <c r="N6" s="2"/>
      <c r="O6" s="43">
        <v>0</v>
      </c>
      <c r="P6" s="2"/>
      <c r="Q6" s="42"/>
      <c r="R6" s="2"/>
      <c r="S6" s="43"/>
      <c r="T6" s="2"/>
      <c r="U6" s="43">
        <v>0</v>
      </c>
      <c r="V6" s="2"/>
      <c r="W6" s="42"/>
      <c r="X6" s="2"/>
      <c r="Y6" s="43">
        <v>1.3</v>
      </c>
      <c r="Z6" s="2"/>
      <c r="AA6" s="43">
        <v>0</v>
      </c>
      <c r="AB6" s="2"/>
      <c r="AC6" s="42"/>
      <c r="AD6" s="2"/>
      <c r="AE6" s="43"/>
      <c r="AF6" s="2"/>
      <c r="AG6" s="43">
        <v>0</v>
      </c>
      <c r="AH6" s="2"/>
      <c r="AI6" s="42"/>
      <c r="AJ6" s="2"/>
      <c r="AK6" s="43"/>
      <c r="AL6" s="2"/>
      <c r="AM6" s="43">
        <v>0</v>
      </c>
      <c r="AN6" s="2"/>
      <c r="AO6" s="42"/>
      <c r="AP6" s="2"/>
      <c r="AQ6" s="43"/>
      <c r="AR6" s="2"/>
      <c r="AS6" s="43">
        <v>0</v>
      </c>
      <c r="AT6" s="2"/>
      <c r="AU6" s="42">
        <f t="shared" si="0"/>
        <v>10</v>
      </c>
      <c r="AV6" s="2"/>
      <c r="AW6" s="2"/>
      <c r="AX6" s="2"/>
      <c r="AY6" s="43">
        <f t="shared" si="1"/>
        <v>346.2</v>
      </c>
    </row>
    <row r="7" spans="1:51" ht="12" customHeight="1" x14ac:dyDescent="0.25">
      <c r="A7" s="1"/>
      <c r="B7" s="1"/>
      <c r="C7" s="1"/>
      <c r="D7" s="1" t="s">
        <v>176</v>
      </c>
      <c r="E7" s="42">
        <v>8</v>
      </c>
      <c r="F7" s="2"/>
      <c r="G7" s="43">
        <v>29.43</v>
      </c>
      <c r="H7" s="2"/>
      <c r="I7" s="43">
        <v>235.44</v>
      </c>
      <c r="J7" s="2"/>
      <c r="K7" s="42">
        <v>5</v>
      </c>
      <c r="L7" s="2"/>
      <c r="M7" s="43">
        <v>17.23</v>
      </c>
      <c r="N7" s="2"/>
      <c r="O7" s="43">
        <v>86.15</v>
      </c>
      <c r="P7" s="2"/>
      <c r="Q7" s="42">
        <v>8</v>
      </c>
      <c r="R7" s="2"/>
      <c r="S7" s="43">
        <v>17</v>
      </c>
      <c r="T7" s="2"/>
      <c r="U7" s="43">
        <v>136</v>
      </c>
      <c r="V7" s="2"/>
      <c r="W7" s="42">
        <v>8</v>
      </c>
      <c r="X7" s="2"/>
      <c r="Y7" s="43">
        <v>19.25</v>
      </c>
      <c r="Z7" s="2"/>
      <c r="AA7" s="43">
        <v>154</v>
      </c>
      <c r="AB7" s="2"/>
      <c r="AC7" s="42"/>
      <c r="AD7" s="2"/>
      <c r="AE7" s="43"/>
      <c r="AF7" s="2"/>
      <c r="AG7" s="43">
        <v>0</v>
      </c>
      <c r="AH7" s="2"/>
      <c r="AI7" s="42"/>
      <c r="AJ7" s="2"/>
      <c r="AK7" s="43"/>
      <c r="AL7" s="2"/>
      <c r="AM7" s="43">
        <v>0</v>
      </c>
      <c r="AN7" s="2"/>
      <c r="AO7" s="42">
        <v>6</v>
      </c>
      <c r="AP7" s="2"/>
      <c r="AQ7" s="43">
        <v>21</v>
      </c>
      <c r="AR7" s="2"/>
      <c r="AS7" s="43">
        <v>126</v>
      </c>
      <c r="AT7" s="2"/>
      <c r="AU7" s="42">
        <f t="shared" si="0"/>
        <v>35</v>
      </c>
      <c r="AV7" s="2"/>
      <c r="AW7" s="2"/>
      <c r="AX7" s="2"/>
      <c r="AY7" s="43">
        <f t="shared" si="1"/>
        <v>737.59</v>
      </c>
    </row>
    <row r="8" spans="1:51" ht="12" customHeight="1" x14ac:dyDescent="0.25">
      <c r="A8" s="1"/>
      <c r="B8" s="1"/>
      <c r="C8" s="1"/>
      <c r="D8" s="1" t="s">
        <v>177</v>
      </c>
      <c r="E8" s="42">
        <v>50</v>
      </c>
      <c r="F8" s="2"/>
      <c r="G8" s="43">
        <v>34.619999999999997</v>
      </c>
      <c r="H8" s="2"/>
      <c r="I8" s="43">
        <v>1471.5</v>
      </c>
      <c r="J8" s="2"/>
      <c r="K8" s="42">
        <v>99.25</v>
      </c>
      <c r="L8" s="2"/>
      <c r="M8" s="43">
        <v>17.23</v>
      </c>
      <c r="N8" s="2"/>
      <c r="O8" s="43">
        <v>1710.08</v>
      </c>
      <c r="P8" s="2"/>
      <c r="Q8" s="42">
        <v>144</v>
      </c>
      <c r="R8" s="2"/>
      <c r="S8" s="43">
        <v>17</v>
      </c>
      <c r="T8" s="2"/>
      <c r="U8" s="43">
        <v>2448</v>
      </c>
      <c r="V8" s="2"/>
      <c r="W8" s="42">
        <v>153.5</v>
      </c>
      <c r="X8" s="2"/>
      <c r="Y8" s="43">
        <v>19.25</v>
      </c>
      <c r="Z8" s="2"/>
      <c r="AA8" s="43">
        <v>2954.88</v>
      </c>
      <c r="AB8" s="2"/>
      <c r="AC8" s="42">
        <v>34</v>
      </c>
      <c r="AD8" s="2"/>
      <c r="AE8" s="43">
        <v>17</v>
      </c>
      <c r="AF8" s="2"/>
      <c r="AG8" s="43">
        <v>578</v>
      </c>
      <c r="AH8" s="2"/>
      <c r="AI8" s="42">
        <v>37</v>
      </c>
      <c r="AJ8" s="2"/>
      <c r="AK8" s="43">
        <v>17</v>
      </c>
      <c r="AL8" s="2"/>
      <c r="AM8" s="43">
        <v>629</v>
      </c>
      <c r="AN8" s="2"/>
      <c r="AO8" s="42">
        <v>99.75</v>
      </c>
      <c r="AP8" s="2"/>
      <c r="AQ8" s="43">
        <v>21</v>
      </c>
      <c r="AR8" s="2"/>
      <c r="AS8" s="43">
        <v>2094.75</v>
      </c>
      <c r="AT8" s="2"/>
      <c r="AU8" s="42">
        <f t="shared" si="0"/>
        <v>617.5</v>
      </c>
      <c r="AV8" s="2"/>
      <c r="AW8" s="2"/>
      <c r="AX8" s="2"/>
      <c r="AY8" s="43">
        <f t="shared" si="1"/>
        <v>11886.21</v>
      </c>
    </row>
    <row r="9" spans="1:51" ht="12" customHeight="1" x14ac:dyDescent="0.25">
      <c r="A9" s="1"/>
      <c r="B9" s="1"/>
      <c r="C9" s="1"/>
      <c r="D9" s="1" t="s">
        <v>178</v>
      </c>
      <c r="E9" s="42"/>
      <c r="F9" s="2"/>
      <c r="G9" s="43"/>
      <c r="H9" s="2"/>
      <c r="I9" s="43">
        <v>0</v>
      </c>
      <c r="J9" s="2"/>
      <c r="K9" s="42"/>
      <c r="L9" s="2"/>
      <c r="M9" s="43"/>
      <c r="N9" s="2"/>
      <c r="O9" s="43">
        <v>0</v>
      </c>
      <c r="P9" s="2"/>
      <c r="Q9" s="42"/>
      <c r="R9" s="2"/>
      <c r="S9" s="43"/>
      <c r="T9" s="2"/>
      <c r="U9" s="43">
        <v>0</v>
      </c>
      <c r="V9" s="2"/>
      <c r="W9" s="42">
        <v>6</v>
      </c>
      <c r="X9" s="2"/>
      <c r="Y9" s="43">
        <v>28.88</v>
      </c>
      <c r="Z9" s="2"/>
      <c r="AA9" s="43">
        <v>173.28</v>
      </c>
      <c r="AB9" s="2"/>
      <c r="AC9" s="42"/>
      <c r="AD9" s="2"/>
      <c r="AE9" s="43"/>
      <c r="AF9" s="2"/>
      <c r="AG9" s="43">
        <v>0</v>
      </c>
      <c r="AH9" s="2"/>
      <c r="AI9" s="42"/>
      <c r="AJ9" s="2"/>
      <c r="AK9" s="43"/>
      <c r="AL9" s="2"/>
      <c r="AM9" s="43">
        <v>0</v>
      </c>
      <c r="AN9" s="2"/>
      <c r="AO9" s="42"/>
      <c r="AP9" s="2"/>
      <c r="AQ9" s="43">
        <v>31.5</v>
      </c>
      <c r="AR9" s="2"/>
      <c r="AS9" s="43">
        <v>0</v>
      </c>
      <c r="AT9" s="2"/>
      <c r="AU9" s="42">
        <f t="shared" si="0"/>
        <v>6</v>
      </c>
      <c r="AV9" s="2"/>
      <c r="AW9" s="2"/>
      <c r="AX9" s="2"/>
      <c r="AY9" s="43">
        <f t="shared" si="1"/>
        <v>173.28</v>
      </c>
    </row>
    <row r="10" spans="1:51" ht="12" customHeight="1" x14ac:dyDescent="0.25">
      <c r="A10" s="1"/>
      <c r="B10" s="1"/>
      <c r="C10" s="1"/>
      <c r="D10" s="1" t="s">
        <v>179</v>
      </c>
      <c r="E10" s="42">
        <v>12</v>
      </c>
      <c r="F10" s="2"/>
      <c r="G10" s="43">
        <v>34.619999999999997</v>
      </c>
      <c r="H10" s="2"/>
      <c r="I10" s="43">
        <v>415.44</v>
      </c>
      <c r="J10" s="2"/>
      <c r="K10" s="42"/>
      <c r="L10" s="2"/>
      <c r="M10" s="43"/>
      <c r="N10" s="2"/>
      <c r="O10" s="43">
        <v>0</v>
      </c>
      <c r="P10" s="2"/>
      <c r="Q10" s="42">
        <v>8</v>
      </c>
      <c r="R10" s="2"/>
      <c r="S10" s="43">
        <v>17</v>
      </c>
      <c r="T10" s="2"/>
      <c r="U10" s="43">
        <v>136</v>
      </c>
      <c r="V10" s="2"/>
      <c r="W10" s="42"/>
      <c r="X10" s="2"/>
      <c r="Y10" s="43"/>
      <c r="Z10" s="2"/>
      <c r="AA10" s="43">
        <v>0</v>
      </c>
      <c r="AB10" s="2"/>
      <c r="AC10" s="42"/>
      <c r="AD10" s="2"/>
      <c r="AE10" s="43"/>
      <c r="AF10" s="2"/>
      <c r="AG10" s="43">
        <v>0</v>
      </c>
      <c r="AH10" s="2"/>
      <c r="AI10" s="42"/>
      <c r="AJ10" s="2"/>
      <c r="AK10" s="43"/>
      <c r="AL10" s="2"/>
      <c r="AM10" s="43">
        <v>0</v>
      </c>
      <c r="AN10" s="2"/>
      <c r="AO10" s="42">
        <v>18</v>
      </c>
      <c r="AP10" s="2"/>
      <c r="AQ10" s="43">
        <v>21</v>
      </c>
      <c r="AR10" s="2"/>
      <c r="AS10" s="43">
        <v>378</v>
      </c>
      <c r="AT10" s="2"/>
      <c r="AU10" s="42">
        <f t="shared" si="0"/>
        <v>38</v>
      </c>
      <c r="AV10" s="2"/>
      <c r="AW10" s="2"/>
      <c r="AX10" s="2"/>
      <c r="AY10" s="43">
        <f t="shared" si="1"/>
        <v>929.44</v>
      </c>
    </row>
    <row r="11" spans="1:51" ht="12" customHeight="1" x14ac:dyDescent="0.25">
      <c r="A11" s="1"/>
      <c r="B11" s="1"/>
      <c r="C11" s="1"/>
      <c r="D11" s="1" t="s">
        <v>180</v>
      </c>
      <c r="E11" s="42"/>
      <c r="F11" s="2"/>
      <c r="G11" s="43"/>
      <c r="H11" s="2"/>
      <c r="I11" s="43">
        <v>23.08</v>
      </c>
      <c r="J11" s="2"/>
      <c r="K11" s="42"/>
      <c r="L11" s="2"/>
      <c r="M11" s="43"/>
      <c r="N11" s="2"/>
      <c r="O11" s="43">
        <v>0</v>
      </c>
      <c r="P11" s="2"/>
      <c r="Q11" s="42"/>
      <c r="R11" s="2"/>
      <c r="S11" s="43"/>
      <c r="T11" s="2"/>
      <c r="U11" s="43">
        <v>23.08</v>
      </c>
      <c r="V11" s="2"/>
      <c r="W11" s="42"/>
      <c r="X11" s="2"/>
      <c r="Y11" s="43"/>
      <c r="Z11" s="2"/>
      <c r="AA11" s="43">
        <v>23.08</v>
      </c>
      <c r="AB11" s="2"/>
      <c r="AC11" s="42"/>
      <c r="AD11" s="2"/>
      <c r="AE11" s="43"/>
      <c r="AF11" s="2"/>
      <c r="AG11" s="43">
        <v>11.54</v>
      </c>
      <c r="AH11" s="2"/>
      <c r="AI11" s="42"/>
      <c r="AJ11" s="2"/>
      <c r="AK11" s="43"/>
      <c r="AL11" s="2"/>
      <c r="AM11" s="43">
        <v>11.54</v>
      </c>
      <c r="AN11" s="2"/>
      <c r="AO11" s="42"/>
      <c r="AP11" s="2"/>
      <c r="AQ11" s="43"/>
      <c r="AR11" s="2"/>
      <c r="AS11" s="43">
        <v>23.08</v>
      </c>
      <c r="AT11" s="2"/>
      <c r="AU11" s="42"/>
      <c r="AV11" s="2"/>
      <c r="AW11" s="2"/>
      <c r="AX11" s="2"/>
      <c r="AY11" s="43">
        <f t="shared" si="1"/>
        <v>115.4</v>
      </c>
    </row>
    <row r="12" spans="1:51" ht="12" customHeight="1" thickBot="1" x14ac:dyDescent="0.3">
      <c r="A12" s="1"/>
      <c r="B12" s="1"/>
      <c r="C12" s="1"/>
      <c r="D12" s="1" t="s">
        <v>181</v>
      </c>
      <c r="E12" s="44"/>
      <c r="F12" s="2"/>
      <c r="G12" s="43"/>
      <c r="H12" s="2"/>
      <c r="I12" s="45">
        <v>0</v>
      </c>
      <c r="J12" s="2"/>
      <c r="K12" s="44"/>
      <c r="L12" s="2"/>
      <c r="M12" s="43"/>
      <c r="N12" s="2"/>
      <c r="O12" s="45">
        <v>103</v>
      </c>
      <c r="P12" s="2"/>
      <c r="Q12" s="44"/>
      <c r="R12" s="2"/>
      <c r="S12" s="43"/>
      <c r="T12" s="2"/>
      <c r="U12" s="45">
        <v>0</v>
      </c>
      <c r="V12" s="2"/>
      <c r="W12" s="44"/>
      <c r="X12" s="2"/>
      <c r="Y12" s="43"/>
      <c r="Z12" s="2"/>
      <c r="AA12" s="45">
        <v>0</v>
      </c>
      <c r="AB12" s="2"/>
      <c r="AC12" s="44"/>
      <c r="AD12" s="2"/>
      <c r="AE12" s="43"/>
      <c r="AF12" s="2"/>
      <c r="AG12" s="45">
        <v>0</v>
      </c>
      <c r="AH12" s="2"/>
      <c r="AI12" s="44"/>
      <c r="AJ12" s="2"/>
      <c r="AK12" s="43"/>
      <c r="AL12" s="2"/>
      <c r="AM12" s="45">
        <v>0</v>
      </c>
      <c r="AN12" s="2"/>
      <c r="AO12" s="44"/>
      <c r="AP12" s="2"/>
      <c r="AQ12" s="43"/>
      <c r="AR12" s="2"/>
      <c r="AS12" s="45">
        <v>0</v>
      </c>
      <c r="AT12" s="2"/>
      <c r="AU12" s="44"/>
      <c r="AV12" s="2"/>
      <c r="AW12" s="2"/>
      <c r="AX12" s="2"/>
      <c r="AY12" s="45">
        <f t="shared" si="1"/>
        <v>103</v>
      </c>
    </row>
    <row r="13" spans="1:51" x14ac:dyDescent="0.25">
      <c r="A13" s="1"/>
      <c r="B13" s="1"/>
      <c r="C13" s="1" t="s">
        <v>182</v>
      </c>
      <c r="D13" s="1"/>
      <c r="E13" s="42">
        <f>ROUND(SUM(E4:E12),5)</f>
        <v>81</v>
      </c>
      <c r="F13" s="2"/>
      <c r="G13" s="43"/>
      <c r="H13" s="2"/>
      <c r="I13" s="43">
        <f>ROUND(SUM(I4:I12),5)</f>
        <v>5260.89</v>
      </c>
      <c r="J13" s="2"/>
      <c r="K13" s="42">
        <f>ROUND(SUM(K4:K12),5)</f>
        <v>104.25</v>
      </c>
      <c r="L13" s="2"/>
      <c r="M13" s="43"/>
      <c r="N13" s="2"/>
      <c r="O13" s="43">
        <f>ROUND(SUM(O4:O12),5)</f>
        <v>1899.23</v>
      </c>
      <c r="P13" s="2"/>
      <c r="Q13" s="42">
        <f>ROUND(SUM(Q4:Q12),5)</f>
        <v>160</v>
      </c>
      <c r="R13" s="2"/>
      <c r="S13" s="43"/>
      <c r="T13" s="2"/>
      <c r="U13" s="43">
        <f>ROUND(SUM(U4:U12),5)</f>
        <v>2743.08</v>
      </c>
      <c r="V13" s="2"/>
      <c r="W13" s="42">
        <f>ROUND(SUM(W4:W12),5)</f>
        <v>167.5</v>
      </c>
      <c r="X13" s="2"/>
      <c r="Y13" s="43"/>
      <c r="Z13" s="2"/>
      <c r="AA13" s="43">
        <f>ROUND(SUM(AA4:AA12),5)</f>
        <v>3305.24</v>
      </c>
      <c r="AB13" s="2"/>
      <c r="AC13" s="42">
        <f>ROUND(SUM(AC4:AC12),5)</f>
        <v>34</v>
      </c>
      <c r="AD13" s="2"/>
      <c r="AE13" s="43"/>
      <c r="AF13" s="2"/>
      <c r="AG13" s="43">
        <f>ROUND(SUM(AG4:AG12),5)</f>
        <v>589.54</v>
      </c>
      <c r="AH13" s="2"/>
      <c r="AI13" s="42">
        <f>ROUND(SUM(AI4:AI12),5)</f>
        <v>37</v>
      </c>
      <c r="AJ13" s="2"/>
      <c r="AK13" s="43"/>
      <c r="AL13" s="2"/>
      <c r="AM13" s="43">
        <f>ROUND(SUM(AM4:AM12),5)</f>
        <v>640.54</v>
      </c>
      <c r="AN13" s="2"/>
      <c r="AO13" s="42">
        <f>ROUND(SUM(AO4:AO12),5)</f>
        <v>123.75</v>
      </c>
      <c r="AP13" s="2"/>
      <c r="AQ13" s="43"/>
      <c r="AR13" s="2"/>
      <c r="AS13" s="43">
        <f>ROUND(SUM(AS4:AS12),5)</f>
        <v>2621.83</v>
      </c>
      <c r="AT13" s="2"/>
      <c r="AU13" s="42">
        <f>ROUND(E13+K13+Q13+W13+AC13+AI13+AO13,5)</f>
        <v>707.5</v>
      </c>
      <c r="AV13" s="2"/>
      <c r="AW13" s="2"/>
      <c r="AX13" s="2"/>
      <c r="AY13" s="43">
        <f t="shared" si="1"/>
        <v>17060.349999999999</v>
      </c>
    </row>
    <row r="14" spans="1:51" x14ac:dyDescent="0.25">
      <c r="A14" s="1"/>
      <c r="B14" s="1"/>
      <c r="C14" s="1" t="s">
        <v>183</v>
      </c>
      <c r="D14" s="1"/>
      <c r="E14" s="42"/>
      <c r="F14" s="2"/>
      <c r="G14" s="43"/>
      <c r="H14" s="2"/>
      <c r="I14" s="43"/>
      <c r="J14" s="2"/>
      <c r="K14" s="42"/>
      <c r="L14" s="2"/>
      <c r="M14" s="43"/>
      <c r="N14" s="2"/>
      <c r="O14" s="43"/>
      <c r="P14" s="2"/>
      <c r="Q14" s="42"/>
      <c r="R14" s="2"/>
      <c r="S14" s="43"/>
      <c r="T14" s="2"/>
      <c r="U14" s="43"/>
      <c r="V14" s="2"/>
      <c r="W14" s="42"/>
      <c r="X14" s="2"/>
      <c r="Y14" s="43"/>
      <c r="Z14" s="2"/>
      <c r="AA14" s="43"/>
      <c r="AB14" s="2"/>
      <c r="AC14" s="42"/>
      <c r="AD14" s="2"/>
      <c r="AE14" s="43"/>
      <c r="AF14" s="2"/>
      <c r="AG14" s="43"/>
      <c r="AH14" s="2"/>
      <c r="AI14" s="42"/>
      <c r="AJ14" s="2"/>
      <c r="AK14" s="43"/>
      <c r="AL14" s="2"/>
      <c r="AM14" s="43"/>
      <c r="AN14" s="2"/>
      <c r="AO14" s="42"/>
      <c r="AP14" s="2"/>
      <c r="AQ14" s="43"/>
      <c r="AR14" s="2"/>
      <c r="AS14" s="43"/>
      <c r="AT14" s="2"/>
      <c r="AU14" s="42"/>
      <c r="AV14" s="2"/>
      <c r="AW14" s="2"/>
      <c r="AX14" s="2"/>
      <c r="AY14" s="43"/>
    </row>
    <row r="15" spans="1:51" ht="12" customHeight="1" x14ac:dyDescent="0.25">
      <c r="A15" s="1"/>
      <c r="B15" s="1"/>
      <c r="C15" s="1"/>
      <c r="D15" s="1" t="s">
        <v>184</v>
      </c>
      <c r="E15" s="42"/>
      <c r="F15" s="2"/>
      <c r="G15" s="43"/>
      <c r="H15" s="2"/>
      <c r="I15" s="43">
        <v>-55.8</v>
      </c>
      <c r="J15" s="2"/>
      <c r="K15" s="42"/>
      <c r="L15" s="2"/>
      <c r="M15" s="43"/>
      <c r="N15" s="2"/>
      <c r="O15" s="43">
        <v>0</v>
      </c>
      <c r="P15" s="2"/>
      <c r="Q15" s="42"/>
      <c r="R15" s="2"/>
      <c r="S15" s="43"/>
      <c r="T15" s="2"/>
      <c r="U15" s="43">
        <v>0</v>
      </c>
      <c r="V15" s="2"/>
      <c r="W15" s="42"/>
      <c r="X15" s="2"/>
      <c r="Y15" s="43"/>
      <c r="Z15" s="2"/>
      <c r="AA15" s="43">
        <v>-67.92</v>
      </c>
      <c r="AB15" s="2"/>
      <c r="AC15" s="42"/>
      <c r="AD15" s="2"/>
      <c r="AE15" s="43"/>
      <c r="AF15" s="2"/>
      <c r="AG15" s="43">
        <v>0</v>
      </c>
      <c r="AH15" s="2"/>
      <c r="AI15" s="42"/>
      <c r="AJ15" s="2"/>
      <c r="AK15" s="43"/>
      <c r="AL15" s="2"/>
      <c r="AM15" s="43">
        <v>0</v>
      </c>
      <c r="AN15" s="2"/>
      <c r="AO15" s="42"/>
      <c r="AP15" s="2"/>
      <c r="AQ15" s="43"/>
      <c r="AR15" s="2"/>
      <c r="AS15" s="43">
        <v>0</v>
      </c>
      <c r="AT15" s="2"/>
      <c r="AU15" s="42"/>
      <c r="AV15" s="2"/>
      <c r="AW15" s="2"/>
      <c r="AX15" s="2"/>
      <c r="AY15" s="43">
        <f t="shared" ref="AY15:AY21" si="2">ROUND(I15+O15+U15+AA15+AG15+AM15+AS15,5)</f>
        <v>-123.72</v>
      </c>
    </row>
    <row r="16" spans="1:51" ht="12" customHeight="1" x14ac:dyDescent="0.25">
      <c r="A16" s="1"/>
      <c r="B16" s="1"/>
      <c r="C16" s="1"/>
      <c r="D16" s="1" t="s">
        <v>185</v>
      </c>
      <c r="E16" s="42"/>
      <c r="F16" s="2"/>
      <c r="G16" s="43"/>
      <c r="H16" s="2"/>
      <c r="I16" s="43">
        <v>-76.319999999999993</v>
      </c>
      <c r="J16" s="2"/>
      <c r="K16" s="42"/>
      <c r="L16" s="2"/>
      <c r="M16" s="43"/>
      <c r="N16" s="2"/>
      <c r="O16" s="43">
        <v>0</v>
      </c>
      <c r="P16" s="2"/>
      <c r="Q16" s="42"/>
      <c r="R16" s="2"/>
      <c r="S16" s="43"/>
      <c r="T16" s="2"/>
      <c r="U16" s="43">
        <v>0</v>
      </c>
      <c r="V16" s="2"/>
      <c r="W16" s="42"/>
      <c r="X16" s="2"/>
      <c r="Y16" s="43"/>
      <c r="Z16" s="2"/>
      <c r="AA16" s="43">
        <v>0</v>
      </c>
      <c r="AB16" s="2"/>
      <c r="AC16" s="42"/>
      <c r="AD16" s="2"/>
      <c r="AE16" s="43"/>
      <c r="AF16" s="2"/>
      <c r="AG16" s="43">
        <v>0</v>
      </c>
      <c r="AH16" s="2"/>
      <c r="AI16" s="42"/>
      <c r="AJ16" s="2"/>
      <c r="AK16" s="43"/>
      <c r="AL16" s="2"/>
      <c r="AM16" s="43">
        <v>0</v>
      </c>
      <c r="AN16" s="2"/>
      <c r="AO16" s="42"/>
      <c r="AP16" s="2"/>
      <c r="AQ16" s="43"/>
      <c r="AR16" s="2"/>
      <c r="AS16" s="43">
        <v>0</v>
      </c>
      <c r="AT16" s="2"/>
      <c r="AU16" s="42"/>
      <c r="AV16" s="2"/>
      <c r="AW16" s="2"/>
      <c r="AX16" s="2"/>
      <c r="AY16" s="43">
        <f t="shared" si="2"/>
        <v>-76.319999999999993</v>
      </c>
    </row>
    <row r="17" spans="1:51" ht="12" customHeight="1" x14ac:dyDescent="0.25">
      <c r="A17" s="1"/>
      <c r="B17" s="1"/>
      <c r="C17" s="1"/>
      <c r="D17" s="1" t="s">
        <v>186</v>
      </c>
      <c r="E17" s="42"/>
      <c r="F17" s="2"/>
      <c r="G17" s="43"/>
      <c r="H17" s="2"/>
      <c r="I17" s="43">
        <v>-601.86</v>
      </c>
      <c r="J17" s="2"/>
      <c r="K17" s="42"/>
      <c r="L17" s="2"/>
      <c r="M17" s="43"/>
      <c r="N17" s="2"/>
      <c r="O17" s="43">
        <v>0</v>
      </c>
      <c r="P17" s="2"/>
      <c r="Q17" s="42"/>
      <c r="R17" s="2"/>
      <c r="S17" s="43"/>
      <c r="T17" s="2"/>
      <c r="U17" s="43">
        <v>-66.52</v>
      </c>
      <c r="V17" s="2"/>
      <c r="W17" s="42"/>
      <c r="X17" s="2"/>
      <c r="Y17" s="43"/>
      <c r="Z17" s="2"/>
      <c r="AA17" s="43">
        <v>0</v>
      </c>
      <c r="AB17" s="2"/>
      <c r="AC17" s="42"/>
      <c r="AD17" s="2"/>
      <c r="AE17" s="43"/>
      <c r="AF17" s="2"/>
      <c r="AG17" s="43">
        <v>0</v>
      </c>
      <c r="AH17" s="2"/>
      <c r="AI17" s="42"/>
      <c r="AJ17" s="2"/>
      <c r="AK17" s="43"/>
      <c r="AL17" s="2"/>
      <c r="AM17" s="43">
        <v>0</v>
      </c>
      <c r="AN17" s="2"/>
      <c r="AO17" s="42"/>
      <c r="AP17" s="2"/>
      <c r="AQ17" s="43"/>
      <c r="AR17" s="2"/>
      <c r="AS17" s="43">
        <v>-161.34</v>
      </c>
      <c r="AT17" s="2"/>
      <c r="AU17" s="42"/>
      <c r="AV17" s="2"/>
      <c r="AW17" s="2"/>
      <c r="AX17" s="2"/>
      <c r="AY17" s="43">
        <f t="shared" si="2"/>
        <v>-829.72</v>
      </c>
    </row>
    <row r="18" spans="1:51" ht="12" customHeight="1" x14ac:dyDescent="0.25">
      <c r="A18" s="1"/>
      <c r="B18" s="1"/>
      <c r="C18" s="1"/>
      <c r="D18" s="1" t="s">
        <v>187</v>
      </c>
      <c r="E18" s="42"/>
      <c r="F18" s="2"/>
      <c r="G18" s="43"/>
      <c r="H18" s="2"/>
      <c r="I18" s="43">
        <v>0</v>
      </c>
      <c r="J18" s="2"/>
      <c r="K18" s="42"/>
      <c r="L18" s="2"/>
      <c r="M18" s="43"/>
      <c r="N18" s="2"/>
      <c r="O18" s="43">
        <v>0</v>
      </c>
      <c r="P18" s="2"/>
      <c r="Q18" s="42"/>
      <c r="R18" s="2"/>
      <c r="S18" s="43"/>
      <c r="T18" s="2"/>
      <c r="U18" s="43">
        <v>-30</v>
      </c>
      <c r="V18" s="2"/>
      <c r="W18" s="42"/>
      <c r="X18" s="2"/>
      <c r="Y18" s="43"/>
      <c r="Z18" s="2"/>
      <c r="AA18" s="43">
        <v>0</v>
      </c>
      <c r="AB18" s="2"/>
      <c r="AC18" s="42"/>
      <c r="AD18" s="2"/>
      <c r="AE18" s="43"/>
      <c r="AF18" s="2"/>
      <c r="AG18" s="43">
        <v>0</v>
      </c>
      <c r="AH18" s="2"/>
      <c r="AI18" s="42"/>
      <c r="AJ18" s="2"/>
      <c r="AK18" s="43"/>
      <c r="AL18" s="2"/>
      <c r="AM18" s="43">
        <v>0</v>
      </c>
      <c r="AN18" s="2"/>
      <c r="AO18" s="42"/>
      <c r="AP18" s="2"/>
      <c r="AQ18" s="43"/>
      <c r="AR18" s="2"/>
      <c r="AS18" s="43">
        <v>0</v>
      </c>
      <c r="AT18" s="2"/>
      <c r="AU18" s="42"/>
      <c r="AV18" s="2"/>
      <c r="AW18" s="2"/>
      <c r="AX18" s="2"/>
      <c r="AY18" s="43">
        <f t="shared" si="2"/>
        <v>-30</v>
      </c>
    </row>
    <row r="19" spans="1:51" ht="12" customHeight="1" thickBot="1" x14ac:dyDescent="0.3">
      <c r="A19" s="1"/>
      <c r="B19" s="1"/>
      <c r="C19" s="1"/>
      <c r="D19" s="1" t="s">
        <v>188</v>
      </c>
      <c r="E19" s="42"/>
      <c r="F19" s="2"/>
      <c r="G19" s="43"/>
      <c r="H19" s="2"/>
      <c r="I19" s="46">
        <v>-17.440000000000001</v>
      </c>
      <c r="J19" s="2"/>
      <c r="K19" s="42"/>
      <c r="L19" s="2"/>
      <c r="M19" s="43"/>
      <c r="N19" s="2"/>
      <c r="O19" s="46">
        <v>0</v>
      </c>
      <c r="P19" s="2"/>
      <c r="Q19" s="42"/>
      <c r="R19" s="2"/>
      <c r="S19" s="43"/>
      <c r="T19" s="2"/>
      <c r="U19" s="46">
        <v>0</v>
      </c>
      <c r="V19" s="2"/>
      <c r="W19" s="42"/>
      <c r="X19" s="2"/>
      <c r="Y19" s="43"/>
      <c r="Z19" s="2"/>
      <c r="AA19" s="46">
        <v>0</v>
      </c>
      <c r="AB19" s="2"/>
      <c r="AC19" s="42"/>
      <c r="AD19" s="2"/>
      <c r="AE19" s="43"/>
      <c r="AF19" s="2"/>
      <c r="AG19" s="46">
        <v>0</v>
      </c>
      <c r="AH19" s="2"/>
      <c r="AI19" s="42"/>
      <c r="AJ19" s="2"/>
      <c r="AK19" s="43"/>
      <c r="AL19" s="2"/>
      <c r="AM19" s="46">
        <v>0</v>
      </c>
      <c r="AN19" s="2"/>
      <c r="AO19" s="42"/>
      <c r="AP19" s="2"/>
      <c r="AQ19" s="43"/>
      <c r="AR19" s="2"/>
      <c r="AS19" s="46">
        <v>0</v>
      </c>
      <c r="AT19" s="2"/>
      <c r="AU19" s="42"/>
      <c r="AV19" s="2"/>
      <c r="AW19" s="2"/>
      <c r="AX19" s="2"/>
      <c r="AY19" s="46">
        <f t="shared" si="2"/>
        <v>-17.440000000000001</v>
      </c>
    </row>
    <row r="20" spans="1:51" ht="15.75" thickBot="1" x14ac:dyDescent="0.3">
      <c r="A20" s="1"/>
      <c r="B20" s="1"/>
      <c r="C20" s="1" t="s">
        <v>189</v>
      </c>
      <c r="D20" s="1"/>
      <c r="E20" s="44"/>
      <c r="F20" s="2"/>
      <c r="G20" s="43"/>
      <c r="H20" s="2"/>
      <c r="I20" s="47">
        <f>ROUND(SUM(I14:I19),5)</f>
        <v>-751.42</v>
      </c>
      <c r="J20" s="2"/>
      <c r="K20" s="44"/>
      <c r="L20" s="2"/>
      <c r="M20" s="43"/>
      <c r="N20" s="2"/>
      <c r="O20" s="47">
        <f>ROUND(SUM(O14:O19),5)</f>
        <v>0</v>
      </c>
      <c r="P20" s="2"/>
      <c r="Q20" s="44"/>
      <c r="R20" s="2"/>
      <c r="S20" s="43"/>
      <c r="T20" s="2"/>
      <c r="U20" s="47">
        <f>ROUND(SUM(U14:U19),5)</f>
        <v>-96.52</v>
      </c>
      <c r="V20" s="2"/>
      <c r="W20" s="44"/>
      <c r="X20" s="2"/>
      <c r="Y20" s="43"/>
      <c r="Z20" s="2"/>
      <c r="AA20" s="47">
        <f>ROUND(SUM(AA14:AA19),5)</f>
        <v>-67.92</v>
      </c>
      <c r="AB20" s="2"/>
      <c r="AC20" s="44"/>
      <c r="AD20" s="2"/>
      <c r="AE20" s="43"/>
      <c r="AF20" s="2"/>
      <c r="AG20" s="47">
        <f>ROUND(SUM(AG14:AG19),5)</f>
        <v>0</v>
      </c>
      <c r="AH20" s="2"/>
      <c r="AI20" s="44"/>
      <c r="AJ20" s="2"/>
      <c r="AK20" s="43"/>
      <c r="AL20" s="2"/>
      <c r="AM20" s="47">
        <f>ROUND(SUM(AM14:AM19),5)</f>
        <v>0</v>
      </c>
      <c r="AN20" s="2"/>
      <c r="AO20" s="44"/>
      <c r="AP20" s="2"/>
      <c r="AQ20" s="43"/>
      <c r="AR20" s="2"/>
      <c r="AS20" s="47">
        <f>ROUND(SUM(AS14:AS19),5)</f>
        <v>-161.34</v>
      </c>
      <c r="AT20" s="2"/>
      <c r="AU20" s="44"/>
      <c r="AV20" s="2"/>
      <c r="AW20" s="2"/>
      <c r="AX20" s="2"/>
      <c r="AY20" s="47">
        <f t="shared" si="2"/>
        <v>-1077.2</v>
      </c>
    </row>
    <row r="21" spans="1:51" x14ac:dyDescent="0.25">
      <c r="A21" s="1"/>
      <c r="B21" s="1" t="s">
        <v>190</v>
      </c>
      <c r="C21" s="1"/>
      <c r="D21" s="1"/>
      <c r="E21" s="42">
        <f>ROUND(E13+E20,5)</f>
        <v>81</v>
      </c>
      <c r="F21" s="2"/>
      <c r="G21" s="43"/>
      <c r="H21" s="2"/>
      <c r="I21" s="43">
        <f>ROUND(I13+I20,5)</f>
        <v>4509.47</v>
      </c>
      <c r="J21" s="2"/>
      <c r="K21" s="42">
        <f>ROUND(K13+K20,5)</f>
        <v>104.25</v>
      </c>
      <c r="L21" s="2"/>
      <c r="M21" s="43"/>
      <c r="N21" s="2"/>
      <c r="O21" s="43">
        <f>ROUND(O13+O20,5)</f>
        <v>1899.23</v>
      </c>
      <c r="P21" s="2"/>
      <c r="Q21" s="42">
        <f>ROUND(Q13+Q20,5)</f>
        <v>160</v>
      </c>
      <c r="R21" s="2"/>
      <c r="S21" s="43"/>
      <c r="T21" s="2"/>
      <c r="U21" s="43">
        <f>ROUND(U13+U20,5)</f>
        <v>2646.56</v>
      </c>
      <c r="V21" s="2"/>
      <c r="W21" s="42">
        <f>ROUND(W13+W20,5)</f>
        <v>167.5</v>
      </c>
      <c r="X21" s="2"/>
      <c r="Y21" s="43"/>
      <c r="Z21" s="2"/>
      <c r="AA21" s="43">
        <f>ROUND(AA13+AA20,5)</f>
        <v>3237.32</v>
      </c>
      <c r="AB21" s="2"/>
      <c r="AC21" s="42">
        <f>ROUND(AC13+AC20,5)</f>
        <v>34</v>
      </c>
      <c r="AD21" s="2"/>
      <c r="AE21" s="43"/>
      <c r="AF21" s="2"/>
      <c r="AG21" s="43">
        <f>ROUND(AG13+AG20,5)</f>
        <v>589.54</v>
      </c>
      <c r="AH21" s="2"/>
      <c r="AI21" s="42">
        <f>ROUND(AI13+AI20,5)</f>
        <v>37</v>
      </c>
      <c r="AJ21" s="2"/>
      <c r="AK21" s="43"/>
      <c r="AL21" s="2"/>
      <c r="AM21" s="43">
        <f>ROUND(AM13+AM20,5)</f>
        <v>640.54</v>
      </c>
      <c r="AN21" s="2"/>
      <c r="AO21" s="42">
        <f>ROUND(AO13+AO20,5)</f>
        <v>123.75</v>
      </c>
      <c r="AP21" s="2"/>
      <c r="AQ21" s="43"/>
      <c r="AR21" s="2"/>
      <c r="AS21" s="43">
        <f>ROUND(AS13+AS20,5)</f>
        <v>2460.4899999999998</v>
      </c>
      <c r="AT21" s="2"/>
      <c r="AU21" s="42">
        <f>ROUND(E21+K21+Q21+W21+AC21+AI21+AO21,5)</f>
        <v>707.5</v>
      </c>
      <c r="AV21" s="2"/>
      <c r="AW21" s="2"/>
      <c r="AX21" s="2"/>
      <c r="AY21" s="43">
        <f t="shared" si="2"/>
        <v>15983.15</v>
      </c>
    </row>
    <row r="22" spans="1:51" x14ac:dyDescent="0.25">
      <c r="A22" s="1"/>
      <c r="B22" s="1" t="s">
        <v>191</v>
      </c>
      <c r="C22" s="1"/>
      <c r="D22" s="1"/>
      <c r="E22" s="42"/>
      <c r="F22" s="2"/>
      <c r="G22" s="43"/>
      <c r="H22" s="2"/>
      <c r="I22" s="43"/>
      <c r="J22" s="2"/>
      <c r="K22" s="42"/>
      <c r="L22" s="2"/>
      <c r="M22" s="43"/>
      <c r="N22" s="2"/>
      <c r="O22" s="43"/>
      <c r="P22" s="2"/>
      <c r="Q22" s="42"/>
      <c r="R22" s="2"/>
      <c r="S22" s="43"/>
      <c r="T22" s="2"/>
      <c r="U22" s="43"/>
      <c r="V22" s="2"/>
      <c r="W22" s="42"/>
      <c r="X22" s="2"/>
      <c r="Y22" s="43"/>
      <c r="Z22" s="2"/>
      <c r="AA22" s="43"/>
      <c r="AB22" s="2"/>
      <c r="AC22" s="42"/>
      <c r="AD22" s="2"/>
      <c r="AE22" s="43"/>
      <c r="AF22" s="2"/>
      <c r="AG22" s="43"/>
      <c r="AH22" s="2"/>
      <c r="AI22" s="42"/>
      <c r="AJ22" s="2"/>
      <c r="AK22" s="43"/>
      <c r="AL22" s="2"/>
      <c r="AM22" s="43"/>
      <c r="AN22" s="2"/>
      <c r="AO22" s="42"/>
      <c r="AP22" s="2"/>
      <c r="AQ22" s="43"/>
      <c r="AR22" s="2"/>
      <c r="AS22" s="43"/>
      <c r="AT22" s="2"/>
      <c r="AU22" s="42"/>
      <c r="AV22" s="2"/>
      <c r="AW22" s="2"/>
      <c r="AX22" s="2"/>
      <c r="AY22" s="43"/>
    </row>
    <row r="23" spans="1:51" ht="12" customHeight="1" x14ac:dyDescent="0.25">
      <c r="A23" s="1"/>
      <c r="B23" s="1"/>
      <c r="C23" s="1" t="s">
        <v>192</v>
      </c>
      <c r="D23" s="1"/>
      <c r="E23" s="42"/>
      <c r="F23" s="2"/>
      <c r="G23" s="43"/>
      <c r="H23" s="2"/>
      <c r="I23" s="43">
        <v>-424</v>
      </c>
      <c r="J23" s="2"/>
      <c r="K23" s="42"/>
      <c r="L23" s="2"/>
      <c r="M23" s="43"/>
      <c r="N23" s="2"/>
      <c r="O23" s="43">
        <v>-89</v>
      </c>
      <c r="P23" s="2"/>
      <c r="Q23" s="42"/>
      <c r="R23" s="2"/>
      <c r="S23" s="43"/>
      <c r="T23" s="2"/>
      <c r="U23" s="43">
        <v>-228</v>
      </c>
      <c r="V23" s="2"/>
      <c r="W23" s="42"/>
      <c r="X23" s="2"/>
      <c r="Y23" s="43"/>
      <c r="Z23" s="2"/>
      <c r="AA23" s="43">
        <v>0</v>
      </c>
      <c r="AB23" s="2"/>
      <c r="AC23" s="42"/>
      <c r="AD23" s="2"/>
      <c r="AE23" s="43"/>
      <c r="AF23" s="2"/>
      <c r="AG23" s="43">
        <v>-12</v>
      </c>
      <c r="AH23" s="2"/>
      <c r="AI23" s="42"/>
      <c r="AJ23" s="2"/>
      <c r="AK23" s="43"/>
      <c r="AL23" s="2"/>
      <c r="AM23" s="43">
        <v>-33</v>
      </c>
      <c r="AN23" s="2"/>
      <c r="AO23" s="42"/>
      <c r="AP23" s="2"/>
      <c r="AQ23" s="43"/>
      <c r="AR23" s="2"/>
      <c r="AS23" s="43">
        <v>-206</v>
      </c>
      <c r="AT23" s="2"/>
      <c r="AU23" s="42"/>
      <c r="AV23" s="2"/>
      <c r="AW23" s="2"/>
      <c r="AX23" s="2"/>
      <c r="AY23" s="43">
        <f t="shared" ref="AY23:AY28" si="3">ROUND(I23+O23+U23+AA23+AG23+AM23+AS23,5)</f>
        <v>-992</v>
      </c>
    </row>
    <row r="24" spans="1:51" ht="12" customHeight="1" x14ac:dyDescent="0.25">
      <c r="A24" s="1"/>
      <c r="B24" s="1"/>
      <c r="C24" s="1" t="s">
        <v>193</v>
      </c>
      <c r="D24" s="1"/>
      <c r="E24" s="42"/>
      <c r="F24" s="2"/>
      <c r="G24" s="43"/>
      <c r="H24" s="2"/>
      <c r="I24" s="43">
        <v>-65.39</v>
      </c>
      <c r="J24" s="2"/>
      <c r="K24" s="42"/>
      <c r="L24" s="2"/>
      <c r="M24" s="43"/>
      <c r="N24" s="2"/>
      <c r="O24" s="43">
        <v>-26.04</v>
      </c>
      <c r="P24" s="2"/>
      <c r="Q24" s="42"/>
      <c r="R24" s="2"/>
      <c r="S24" s="43"/>
      <c r="T24" s="2"/>
      <c r="U24" s="43">
        <v>-38.369999999999997</v>
      </c>
      <c r="V24" s="2"/>
      <c r="W24" s="42"/>
      <c r="X24" s="2"/>
      <c r="Y24" s="43"/>
      <c r="Z24" s="2"/>
      <c r="AA24" s="43">
        <v>-46.94</v>
      </c>
      <c r="AB24" s="2"/>
      <c r="AC24" s="42"/>
      <c r="AD24" s="2"/>
      <c r="AE24" s="43"/>
      <c r="AF24" s="2"/>
      <c r="AG24" s="43">
        <v>-8.5500000000000007</v>
      </c>
      <c r="AH24" s="2"/>
      <c r="AI24" s="42"/>
      <c r="AJ24" s="2"/>
      <c r="AK24" s="43"/>
      <c r="AL24" s="2"/>
      <c r="AM24" s="43">
        <v>-9.2899999999999991</v>
      </c>
      <c r="AN24" s="2"/>
      <c r="AO24" s="42"/>
      <c r="AP24" s="2"/>
      <c r="AQ24" s="43"/>
      <c r="AR24" s="2"/>
      <c r="AS24" s="43">
        <v>-35.68</v>
      </c>
      <c r="AT24" s="2"/>
      <c r="AU24" s="42"/>
      <c r="AV24" s="2"/>
      <c r="AW24" s="2"/>
      <c r="AX24" s="2"/>
      <c r="AY24" s="43">
        <f t="shared" si="3"/>
        <v>-230.26</v>
      </c>
    </row>
    <row r="25" spans="1:51" ht="12" customHeight="1" x14ac:dyDescent="0.25">
      <c r="A25" s="1"/>
      <c r="B25" s="1"/>
      <c r="C25" s="1" t="s">
        <v>194</v>
      </c>
      <c r="D25" s="1"/>
      <c r="E25" s="42"/>
      <c r="F25" s="2"/>
      <c r="G25" s="43"/>
      <c r="H25" s="2"/>
      <c r="I25" s="43">
        <v>-279.58999999999997</v>
      </c>
      <c r="J25" s="2"/>
      <c r="K25" s="42"/>
      <c r="L25" s="2"/>
      <c r="M25" s="43"/>
      <c r="N25" s="2"/>
      <c r="O25" s="43">
        <v>-111.37</v>
      </c>
      <c r="P25" s="2"/>
      <c r="Q25" s="42"/>
      <c r="R25" s="2"/>
      <c r="S25" s="43"/>
      <c r="T25" s="2"/>
      <c r="U25" s="43">
        <v>-164.09</v>
      </c>
      <c r="V25" s="2"/>
      <c r="W25" s="42"/>
      <c r="X25" s="2"/>
      <c r="Y25" s="43"/>
      <c r="Z25" s="2"/>
      <c r="AA25" s="43">
        <v>-200.71</v>
      </c>
      <c r="AB25" s="2"/>
      <c r="AC25" s="42"/>
      <c r="AD25" s="2"/>
      <c r="AE25" s="43"/>
      <c r="AF25" s="2"/>
      <c r="AG25" s="43">
        <v>-36.549999999999997</v>
      </c>
      <c r="AH25" s="2"/>
      <c r="AI25" s="42"/>
      <c r="AJ25" s="2"/>
      <c r="AK25" s="43"/>
      <c r="AL25" s="2"/>
      <c r="AM25" s="43">
        <v>-39.71</v>
      </c>
      <c r="AN25" s="2"/>
      <c r="AO25" s="42"/>
      <c r="AP25" s="2"/>
      <c r="AQ25" s="43"/>
      <c r="AR25" s="2"/>
      <c r="AS25" s="43">
        <v>-152.55000000000001</v>
      </c>
      <c r="AT25" s="2"/>
      <c r="AU25" s="42"/>
      <c r="AV25" s="2"/>
      <c r="AW25" s="2"/>
      <c r="AX25" s="2"/>
      <c r="AY25" s="43">
        <f t="shared" si="3"/>
        <v>-984.57</v>
      </c>
    </row>
    <row r="26" spans="1:51" ht="12" customHeight="1" x14ac:dyDescent="0.25">
      <c r="A26" s="1"/>
      <c r="B26" s="1"/>
      <c r="C26" s="1" t="s">
        <v>195</v>
      </c>
      <c r="D26" s="1"/>
      <c r="E26" s="42"/>
      <c r="F26" s="2"/>
      <c r="G26" s="43"/>
      <c r="H26" s="2"/>
      <c r="I26" s="43">
        <v>-253.79</v>
      </c>
      <c r="J26" s="2"/>
      <c r="K26" s="42"/>
      <c r="L26" s="2"/>
      <c r="M26" s="43"/>
      <c r="N26" s="2"/>
      <c r="O26" s="43">
        <v>-55.85</v>
      </c>
      <c r="P26" s="2"/>
      <c r="Q26" s="42"/>
      <c r="R26" s="2"/>
      <c r="S26" s="43"/>
      <c r="T26" s="2"/>
      <c r="U26" s="43">
        <v>-125.06</v>
      </c>
      <c r="V26" s="2"/>
      <c r="W26" s="42"/>
      <c r="X26" s="2"/>
      <c r="Y26" s="43"/>
      <c r="Z26" s="2"/>
      <c r="AA26" s="43">
        <v>-143.69999999999999</v>
      </c>
      <c r="AB26" s="2"/>
      <c r="AC26" s="42"/>
      <c r="AD26" s="2"/>
      <c r="AE26" s="43"/>
      <c r="AF26" s="2"/>
      <c r="AG26" s="43">
        <v>-13.1</v>
      </c>
      <c r="AH26" s="2"/>
      <c r="AI26" s="42"/>
      <c r="AJ26" s="2"/>
      <c r="AK26" s="43"/>
      <c r="AL26" s="2"/>
      <c r="AM26" s="43">
        <v>-16.36</v>
      </c>
      <c r="AN26" s="2"/>
      <c r="AO26" s="42"/>
      <c r="AP26" s="2"/>
      <c r="AQ26" s="43"/>
      <c r="AR26" s="2"/>
      <c r="AS26" s="43">
        <v>-112</v>
      </c>
      <c r="AT26" s="2"/>
      <c r="AU26" s="42"/>
      <c r="AV26" s="2"/>
      <c r="AW26" s="2"/>
      <c r="AX26" s="2"/>
      <c r="AY26" s="43">
        <f t="shared" si="3"/>
        <v>-719.86</v>
      </c>
    </row>
    <row r="27" spans="1:51" ht="12" customHeight="1" thickBot="1" x14ac:dyDescent="0.3">
      <c r="A27" s="1"/>
      <c r="B27" s="1"/>
      <c r="C27" s="1" t="s">
        <v>196</v>
      </c>
      <c r="D27" s="1"/>
      <c r="E27" s="42"/>
      <c r="F27" s="2"/>
      <c r="G27" s="43"/>
      <c r="H27" s="2"/>
      <c r="I27" s="45">
        <v>0</v>
      </c>
      <c r="J27" s="2"/>
      <c r="K27" s="42"/>
      <c r="L27" s="2"/>
      <c r="M27" s="43"/>
      <c r="N27" s="2"/>
      <c r="O27" s="45">
        <v>0</v>
      </c>
      <c r="P27" s="2"/>
      <c r="Q27" s="42"/>
      <c r="R27" s="2"/>
      <c r="S27" s="43"/>
      <c r="T27" s="2"/>
      <c r="U27" s="45">
        <v>0</v>
      </c>
      <c r="V27" s="2"/>
      <c r="W27" s="42"/>
      <c r="X27" s="2"/>
      <c r="Y27" s="43"/>
      <c r="Z27" s="2"/>
      <c r="AA27" s="45">
        <v>0</v>
      </c>
      <c r="AB27" s="2"/>
      <c r="AC27" s="42"/>
      <c r="AD27" s="2"/>
      <c r="AE27" s="43"/>
      <c r="AF27" s="2"/>
      <c r="AG27" s="45">
        <v>0</v>
      </c>
      <c r="AH27" s="2"/>
      <c r="AI27" s="42"/>
      <c r="AJ27" s="2"/>
      <c r="AK27" s="43"/>
      <c r="AL27" s="2"/>
      <c r="AM27" s="45">
        <v>0</v>
      </c>
      <c r="AN27" s="2"/>
      <c r="AO27" s="42"/>
      <c r="AP27" s="2"/>
      <c r="AQ27" s="43"/>
      <c r="AR27" s="2"/>
      <c r="AS27" s="45">
        <v>0</v>
      </c>
      <c r="AT27" s="2"/>
      <c r="AU27" s="42"/>
      <c r="AV27" s="2"/>
      <c r="AW27" s="2"/>
      <c r="AX27" s="2"/>
      <c r="AY27" s="45">
        <f t="shared" si="3"/>
        <v>0</v>
      </c>
    </row>
    <row r="28" spans="1:51" x14ac:dyDescent="0.25">
      <c r="A28" s="1"/>
      <c r="B28" s="1" t="s">
        <v>197</v>
      </c>
      <c r="C28" s="1"/>
      <c r="D28" s="1"/>
      <c r="E28" s="42"/>
      <c r="F28" s="2"/>
      <c r="G28" s="43"/>
      <c r="H28" s="2"/>
      <c r="I28" s="43">
        <f>ROUND(SUM(I22:I27),5)</f>
        <v>-1022.77</v>
      </c>
      <c r="J28" s="2"/>
      <c r="K28" s="42"/>
      <c r="L28" s="2"/>
      <c r="M28" s="43"/>
      <c r="N28" s="2"/>
      <c r="O28" s="43">
        <f>ROUND(SUM(O22:O27),5)</f>
        <v>-282.26</v>
      </c>
      <c r="P28" s="2"/>
      <c r="Q28" s="42"/>
      <c r="R28" s="2"/>
      <c r="S28" s="43"/>
      <c r="T28" s="2"/>
      <c r="U28" s="43">
        <f>ROUND(SUM(U22:U27),5)</f>
        <v>-555.52</v>
      </c>
      <c r="V28" s="2"/>
      <c r="W28" s="42"/>
      <c r="X28" s="2"/>
      <c r="Y28" s="43"/>
      <c r="Z28" s="2"/>
      <c r="AA28" s="43">
        <f>ROUND(SUM(AA22:AA27),5)</f>
        <v>-391.35</v>
      </c>
      <c r="AB28" s="2"/>
      <c r="AC28" s="42"/>
      <c r="AD28" s="2"/>
      <c r="AE28" s="43"/>
      <c r="AF28" s="2"/>
      <c r="AG28" s="43">
        <f>ROUND(SUM(AG22:AG27),5)</f>
        <v>-70.2</v>
      </c>
      <c r="AH28" s="2"/>
      <c r="AI28" s="42"/>
      <c r="AJ28" s="2"/>
      <c r="AK28" s="43"/>
      <c r="AL28" s="2"/>
      <c r="AM28" s="43">
        <f>ROUND(SUM(AM22:AM27),5)</f>
        <v>-98.36</v>
      </c>
      <c r="AN28" s="2"/>
      <c r="AO28" s="42"/>
      <c r="AP28" s="2"/>
      <c r="AQ28" s="43"/>
      <c r="AR28" s="2"/>
      <c r="AS28" s="43">
        <f>ROUND(SUM(AS22:AS27),5)</f>
        <v>-506.23</v>
      </c>
      <c r="AT28" s="2"/>
      <c r="AU28" s="42"/>
      <c r="AV28" s="2"/>
      <c r="AW28" s="2"/>
      <c r="AX28" s="2"/>
      <c r="AY28" s="43">
        <f t="shared" si="3"/>
        <v>-2926.69</v>
      </c>
    </row>
    <row r="29" spans="1:51" x14ac:dyDescent="0.25">
      <c r="A29" s="1"/>
      <c r="B29" s="1" t="s">
        <v>198</v>
      </c>
      <c r="C29" s="1"/>
      <c r="D29" s="1"/>
      <c r="E29" s="42"/>
      <c r="F29" s="2"/>
      <c r="G29" s="43"/>
      <c r="H29" s="2"/>
      <c r="I29" s="43"/>
      <c r="J29" s="2"/>
      <c r="K29" s="42"/>
      <c r="L29" s="2"/>
      <c r="M29" s="43"/>
      <c r="N29" s="2"/>
      <c r="O29" s="43"/>
      <c r="P29" s="2"/>
      <c r="Q29" s="42"/>
      <c r="R29" s="2"/>
      <c r="S29" s="43"/>
      <c r="T29" s="2"/>
      <c r="U29" s="43"/>
      <c r="V29" s="2"/>
      <c r="W29" s="42"/>
      <c r="X29" s="2"/>
      <c r="Y29" s="43"/>
      <c r="Z29" s="2"/>
      <c r="AA29" s="43"/>
      <c r="AB29" s="2"/>
      <c r="AC29" s="42"/>
      <c r="AD29" s="2"/>
      <c r="AE29" s="43"/>
      <c r="AF29" s="2"/>
      <c r="AG29" s="43"/>
      <c r="AH29" s="2"/>
      <c r="AI29" s="42"/>
      <c r="AJ29" s="2"/>
      <c r="AK29" s="43"/>
      <c r="AL29" s="2"/>
      <c r="AM29" s="43"/>
      <c r="AN29" s="2"/>
      <c r="AO29" s="42"/>
      <c r="AP29" s="2"/>
      <c r="AQ29" s="43"/>
      <c r="AR29" s="2"/>
      <c r="AS29" s="43"/>
      <c r="AT29" s="2"/>
      <c r="AU29" s="42"/>
      <c r="AV29" s="2"/>
      <c r="AW29" s="2"/>
      <c r="AX29" s="2"/>
      <c r="AY29" s="43"/>
    </row>
    <row r="30" spans="1:51" ht="12" customHeight="1" thickBot="1" x14ac:dyDescent="0.3">
      <c r="A30" s="1"/>
      <c r="B30" s="1"/>
      <c r="C30" s="1" t="s">
        <v>199</v>
      </c>
      <c r="D30" s="1"/>
      <c r="E30" s="42"/>
      <c r="F30" s="2"/>
      <c r="G30" s="43"/>
      <c r="H30" s="2"/>
      <c r="I30" s="46">
        <v>-74.52</v>
      </c>
      <c r="J30" s="2"/>
      <c r="K30" s="42"/>
      <c r="L30" s="2"/>
      <c r="M30" s="43"/>
      <c r="N30" s="2"/>
      <c r="O30" s="46">
        <v>0</v>
      </c>
      <c r="P30" s="2"/>
      <c r="Q30" s="42"/>
      <c r="R30" s="2"/>
      <c r="S30" s="43"/>
      <c r="T30" s="2"/>
      <c r="U30" s="46">
        <v>0</v>
      </c>
      <c r="V30" s="2"/>
      <c r="W30" s="42"/>
      <c r="X30" s="2"/>
      <c r="Y30" s="43"/>
      <c r="Z30" s="2"/>
      <c r="AA30" s="46">
        <v>0</v>
      </c>
      <c r="AB30" s="2"/>
      <c r="AC30" s="42"/>
      <c r="AD30" s="2"/>
      <c r="AE30" s="43"/>
      <c r="AF30" s="2"/>
      <c r="AG30" s="46">
        <v>0</v>
      </c>
      <c r="AH30" s="2"/>
      <c r="AI30" s="42"/>
      <c r="AJ30" s="2"/>
      <c r="AK30" s="43"/>
      <c r="AL30" s="2"/>
      <c r="AM30" s="46">
        <v>0</v>
      </c>
      <c r="AN30" s="2"/>
      <c r="AO30" s="42"/>
      <c r="AP30" s="2"/>
      <c r="AQ30" s="43"/>
      <c r="AR30" s="2"/>
      <c r="AS30" s="46">
        <v>0</v>
      </c>
      <c r="AT30" s="2"/>
      <c r="AU30" s="42"/>
      <c r="AV30" s="2"/>
      <c r="AW30" s="2"/>
      <c r="AX30" s="2"/>
      <c r="AY30" s="46">
        <f>ROUND(I30+O30+U30+AA30+AG30+AM30+AS30,5)</f>
        <v>-74.52</v>
      </c>
    </row>
    <row r="31" spans="1:51" ht="15.75" thickBot="1" x14ac:dyDescent="0.3">
      <c r="A31" s="1"/>
      <c r="B31" s="1" t="s">
        <v>200</v>
      </c>
      <c r="C31" s="1"/>
      <c r="D31" s="1"/>
      <c r="E31" s="48"/>
      <c r="F31" s="2"/>
      <c r="G31" s="43"/>
      <c r="H31" s="2"/>
      <c r="I31" s="49">
        <f>ROUND(SUM(I29:I30),5)</f>
        <v>-74.52</v>
      </c>
      <c r="J31" s="2"/>
      <c r="K31" s="48"/>
      <c r="L31" s="2"/>
      <c r="M31" s="43"/>
      <c r="N31" s="2"/>
      <c r="O31" s="49">
        <f>ROUND(SUM(O29:O30),5)</f>
        <v>0</v>
      </c>
      <c r="P31" s="2"/>
      <c r="Q31" s="48"/>
      <c r="R31" s="2"/>
      <c r="S31" s="43"/>
      <c r="T31" s="2"/>
      <c r="U31" s="49">
        <f>ROUND(SUM(U29:U30),5)</f>
        <v>0</v>
      </c>
      <c r="V31" s="2"/>
      <c r="W31" s="48"/>
      <c r="X31" s="2"/>
      <c r="Y31" s="43"/>
      <c r="Z31" s="2"/>
      <c r="AA31" s="49">
        <f>ROUND(SUM(AA29:AA30),5)</f>
        <v>0</v>
      </c>
      <c r="AB31" s="2"/>
      <c r="AC31" s="48"/>
      <c r="AD31" s="2"/>
      <c r="AE31" s="43"/>
      <c r="AF31" s="2"/>
      <c r="AG31" s="49">
        <f>ROUND(SUM(AG29:AG30),5)</f>
        <v>0</v>
      </c>
      <c r="AH31" s="2"/>
      <c r="AI31" s="48"/>
      <c r="AJ31" s="2"/>
      <c r="AK31" s="43"/>
      <c r="AL31" s="2"/>
      <c r="AM31" s="49">
        <f>ROUND(SUM(AM29:AM30),5)</f>
        <v>0</v>
      </c>
      <c r="AN31" s="2"/>
      <c r="AO31" s="48"/>
      <c r="AP31" s="2"/>
      <c r="AQ31" s="43"/>
      <c r="AR31" s="2"/>
      <c r="AS31" s="49">
        <f>ROUND(SUM(AS29:AS30),5)</f>
        <v>0</v>
      </c>
      <c r="AT31" s="2"/>
      <c r="AU31" s="48"/>
      <c r="AV31" s="2"/>
      <c r="AW31" s="2"/>
      <c r="AX31" s="2"/>
      <c r="AY31" s="49">
        <f>ROUND(I31+O31+U31+AA31+AG31+AM31+AS31,5)</f>
        <v>-74.52</v>
      </c>
    </row>
    <row r="32" spans="1:51" s="3" customFormat="1" ht="12" thickBot="1" x14ac:dyDescent="0.25">
      <c r="A32" s="1" t="s">
        <v>201</v>
      </c>
      <c r="B32" s="1"/>
      <c r="C32" s="1"/>
      <c r="D32" s="1"/>
      <c r="E32" s="50">
        <f>ROUND(E3+E21+E28+E31,5)</f>
        <v>81</v>
      </c>
      <c r="F32" s="1"/>
      <c r="G32" s="51"/>
      <c r="H32" s="1"/>
      <c r="I32" s="52">
        <f>ROUND(I3+I21+I28+I31,5)</f>
        <v>3412.18</v>
      </c>
      <c r="J32" s="1"/>
      <c r="K32" s="50">
        <f>ROUND(K3+K21+K28+K31,5)</f>
        <v>104.25</v>
      </c>
      <c r="L32" s="1"/>
      <c r="M32" s="51"/>
      <c r="N32" s="1"/>
      <c r="O32" s="52">
        <f>ROUND(O3+O21+O28+O31,5)</f>
        <v>1616.97</v>
      </c>
      <c r="P32" s="1"/>
      <c r="Q32" s="50">
        <f>ROUND(Q3+Q21+Q28+Q31,5)</f>
        <v>160</v>
      </c>
      <c r="R32" s="1"/>
      <c r="S32" s="51"/>
      <c r="T32" s="1"/>
      <c r="U32" s="52">
        <f>ROUND(U3+U21+U28+U31,5)</f>
        <v>2091.04</v>
      </c>
      <c r="V32" s="1"/>
      <c r="W32" s="50">
        <f>ROUND(W3+W21+W28+W31,5)</f>
        <v>167.5</v>
      </c>
      <c r="X32" s="1"/>
      <c r="Y32" s="51"/>
      <c r="Z32" s="1"/>
      <c r="AA32" s="52">
        <f>ROUND(AA3+AA21+AA28+AA31,5)</f>
        <v>2845.97</v>
      </c>
      <c r="AB32" s="1"/>
      <c r="AC32" s="50">
        <f>ROUND(AC3+AC21+AC28+AC31,5)</f>
        <v>34</v>
      </c>
      <c r="AD32" s="1"/>
      <c r="AE32" s="51"/>
      <c r="AF32" s="1"/>
      <c r="AG32" s="52">
        <f>ROUND(AG3+AG21+AG28+AG31,5)</f>
        <v>519.34</v>
      </c>
      <c r="AH32" s="1"/>
      <c r="AI32" s="50">
        <f>ROUND(AI3+AI21+AI28+AI31,5)</f>
        <v>37</v>
      </c>
      <c r="AJ32" s="1"/>
      <c r="AK32" s="51"/>
      <c r="AL32" s="1"/>
      <c r="AM32" s="52">
        <f>ROUND(AM3+AM21+AM28+AM31,5)</f>
        <v>542.17999999999995</v>
      </c>
      <c r="AN32" s="1"/>
      <c r="AO32" s="50">
        <f>ROUND(AO3+AO21+AO28+AO31,5)</f>
        <v>123.75</v>
      </c>
      <c r="AP32" s="1"/>
      <c r="AQ32" s="51"/>
      <c r="AR32" s="1"/>
      <c r="AS32" s="52">
        <f>ROUND(AS3+AS21+AS28+AS31,5)</f>
        <v>1954.26</v>
      </c>
      <c r="AT32" s="1"/>
      <c r="AU32" s="50">
        <f>ROUND(E32+K32+Q32+W32+AC32+AI32+AO32,5)</f>
        <v>707.5</v>
      </c>
      <c r="AV32" s="1"/>
      <c r="AW32" s="1"/>
      <c r="AX32" s="1"/>
      <c r="AY32" s="52">
        <f>ROUND(I32+O32+U32+AA32+AG32+AM32+AS32,5)</f>
        <v>12981.94</v>
      </c>
    </row>
    <row r="33" spans="1:51" ht="15.75" thickTop="1" x14ac:dyDescent="0.25">
      <c r="A33" s="1" t="s">
        <v>202</v>
      </c>
      <c r="B33" s="1"/>
      <c r="C33" s="1"/>
      <c r="D33" s="1"/>
      <c r="E33" s="42"/>
      <c r="F33" s="2"/>
      <c r="G33" s="43"/>
      <c r="H33" s="2"/>
      <c r="I33" s="43"/>
      <c r="J33" s="2"/>
      <c r="K33" s="42"/>
      <c r="L33" s="2"/>
      <c r="M33" s="43"/>
      <c r="N33" s="2"/>
      <c r="O33" s="43"/>
      <c r="P33" s="2"/>
      <c r="Q33" s="42"/>
      <c r="R33" s="2"/>
      <c r="S33" s="43"/>
      <c r="T33" s="2"/>
      <c r="U33" s="43"/>
      <c r="V33" s="2"/>
      <c r="W33" s="42"/>
      <c r="X33" s="2"/>
      <c r="Y33" s="43"/>
      <c r="Z33" s="2"/>
      <c r="AA33" s="43"/>
      <c r="AB33" s="2"/>
      <c r="AC33" s="42"/>
      <c r="AD33" s="2"/>
      <c r="AE33" s="43"/>
      <c r="AF33" s="2"/>
      <c r="AG33" s="43"/>
      <c r="AH33" s="2"/>
      <c r="AI33" s="42"/>
      <c r="AJ33" s="2"/>
      <c r="AK33" s="43"/>
      <c r="AL33" s="2"/>
      <c r="AM33" s="43"/>
      <c r="AN33" s="2"/>
      <c r="AO33" s="42"/>
      <c r="AP33" s="2"/>
      <c r="AQ33" s="43"/>
      <c r="AR33" s="2"/>
      <c r="AS33" s="43"/>
      <c r="AT33" s="2"/>
      <c r="AU33" s="42"/>
      <c r="AV33" s="2"/>
      <c r="AW33" s="2"/>
      <c r="AX33" s="2"/>
      <c r="AY33" s="43"/>
    </row>
    <row r="34" spans="1:51" ht="12" customHeight="1" x14ac:dyDescent="0.25">
      <c r="A34" s="1"/>
      <c r="B34" s="1" t="s">
        <v>203</v>
      </c>
      <c r="C34" s="1"/>
      <c r="D34" s="1"/>
      <c r="E34" s="42"/>
      <c r="F34" s="2"/>
      <c r="G34" s="43"/>
      <c r="H34" s="2"/>
      <c r="I34" s="43">
        <v>0</v>
      </c>
      <c r="J34" s="2"/>
      <c r="K34" s="42"/>
      <c r="L34" s="2"/>
      <c r="M34" s="43"/>
      <c r="N34" s="2"/>
      <c r="O34" s="43">
        <v>0</v>
      </c>
      <c r="P34" s="2"/>
      <c r="Q34" s="42"/>
      <c r="R34" s="2"/>
      <c r="S34" s="43"/>
      <c r="T34" s="2"/>
      <c r="U34" s="43">
        <v>0</v>
      </c>
      <c r="V34" s="2"/>
      <c r="W34" s="42"/>
      <c r="X34" s="2"/>
      <c r="Y34" s="43"/>
      <c r="Z34" s="2"/>
      <c r="AA34" s="43">
        <v>0</v>
      </c>
      <c r="AB34" s="2"/>
      <c r="AC34" s="42"/>
      <c r="AD34" s="2"/>
      <c r="AE34" s="43"/>
      <c r="AF34" s="2"/>
      <c r="AG34" s="43">
        <v>3.54</v>
      </c>
      <c r="AH34" s="2"/>
      <c r="AI34" s="42"/>
      <c r="AJ34" s="2"/>
      <c r="AK34" s="43"/>
      <c r="AL34" s="2"/>
      <c r="AM34" s="43">
        <v>3.84</v>
      </c>
      <c r="AN34" s="2"/>
      <c r="AO34" s="42"/>
      <c r="AP34" s="2"/>
      <c r="AQ34" s="43"/>
      <c r="AR34" s="2"/>
      <c r="AS34" s="43">
        <v>0</v>
      </c>
      <c r="AT34" s="2"/>
      <c r="AU34" s="42"/>
      <c r="AV34" s="2"/>
      <c r="AW34" s="2"/>
      <c r="AX34" s="2"/>
      <c r="AY34" s="43">
        <f>ROUND(I34+O34+U34+AA34+AG34+AM34+AS34,5)</f>
        <v>7.38</v>
      </c>
    </row>
    <row r="35" spans="1:51" ht="12" customHeight="1" x14ac:dyDescent="0.25">
      <c r="A35" s="1"/>
      <c r="B35" s="1" t="s">
        <v>204</v>
      </c>
      <c r="C35" s="1"/>
      <c r="D35" s="1"/>
      <c r="E35" s="42"/>
      <c r="F35" s="2"/>
      <c r="G35" s="43"/>
      <c r="H35" s="2"/>
      <c r="I35" s="43">
        <v>65.39</v>
      </c>
      <c r="J35" s="2"/>
      <c r="K35" s="42"/>
      <c r="L35" s="2"/>
      <c r="M35" s="43"/>
      <c r="N35" s="2"/>
      <c r="O35" s="43">
        <v>26.04</v>
      </c>
      <c r="P35" s="2"/>
      <c r="Q35" s="42"/>
      <c r="R35" s="2"/>
      <c r="S35" s="43"/>
      <c r="T35" s="2"/>
      <c r="U35" s="43">
        <v>38.369999999999997</v>
      </c>
      <c r="V35" s="2"/>
      <c r="W35" s="42"/>
      <c r="X35" s="2"/>
      <c r="Y35" s="43"/>
      <c r="Z35" s="2"/>
      <c r="AA35" s="43">
        <v>46.94</v>
      </c>
      <c r="AB35" s="2"/>
      <c r="AC35" s="42"/>
      <c r="AD35" s="2"/>
      <c r="AE35" s="43"/>
      <c r="AF35" s="2"/>
      <c r="AG35" s="43">
        <v>8.5500000000000007</v>
      </c>
      <c r="AH35" s="2"/>
      <c r="AI35" s="42"/>
      <c r="AJ35" s="2"/>
      <c r="AK35" s="43"/>
      <c r="AL35" s="2"/>
      <c r="AM35" s="43">
        <v>9.2899999999999991</v>
      </c>
      <c r="AN35" s="2"/>
      <c r="AO35" s="42"/>
      <c r="AP35" s="2"/>
      <c r="AQ35" s="43"/>
      <c r="AR35" s="2"/>
      <c r="AS35" s="43">
        <v>35.68</v>
      </c>
      <c r="AT35" s="2"/>
      <c r="AU35" s="42"/>
      <c r="AV35" s="2"/>
      <c r="AW35" s="2"/>
      <c r="AX35" s="2"/>
      <c r="AY35" s="43">
        <f>ROUND(I35+O35+U35+AA35+AG35+AM35+AS35,5)</f>
        <v>230.26</v>
      </c>
    </row>
    <row r="36" spans="1:51" ht="12" customHeight="1" x14ac:dyDescent="0.25">
      <c r="A36" s="1"/>
      <c r="B36" s="1" t="s">
        <v>205</v>
      </c>
      <c r="C36" s="1"/>
      <c r="D36" s="1"/>
      <c r="E36" s="42"/>
      <c r="F36" s="2"/>
      <c r="G36" s="43"/>
      <c r="H36" s="2"/>
      <c r="I36" s="43">
        <v>279.58999999999997</v>
      </c>
      <c r="J36" s="2"/>
      <c r="K36" s="42"/>
      <c r="L36" s="2"/>
      <c r="M36" s="43"/>
      <c r="N36" s="2"/>
      <c r="O36" s="43">
        <v>111.37</v>
      </c>
      <c r="P36" s="2"/>
      <c r="Q36" s="42"/>
      <c r="R36" s="2"/>
      <c r="S36" s="43"/>
      <c r="T36" s="2"/>
      <c r="U36" s="43">
        <v>164.09</v>
      </c>
      <c r="V36" s="2"/>
      <c r="W36" s="42"/>
      <c r="X36" s="2"/>
      <c r="Y36" s="43"/>
      <c r="Z36" s="2"/>
      <c r="AA36" s="43">
        <v>200.71</v>
      </c>
      <c r="AB36" s="2"/>
      <c r="AC36" s="42"/>
      <c r="AD36" s="2"/>
      <c r="AE36" s="43"/>
      <c r="AF36" s="2"/>
      <c r="AG36" s="43">
        <v>36.549999999999997</v>
      </c>
      <c r="AH36" s="2"/>
      <c r="AI36" s="42"/>
      <c r="AJ36" s="2"/>
      <c r="AK36" s="43"/>
      <c r="AL36" s="2"/>
      <c r="AM36" s="43">
        <v>39.71</v>
      </c>
      <c r="AN36" s="2"/>
      <c r="AO36" s="42"/>
      <c r="AP36" s="2"/>
      <c r="AQ36" s="43"/>
      <c r="AR36" s="2"/>
      <c r="AS36" s="43">
        <v>152.55000000000001</v>
      </c>
      <c r="AT36" s="2"/>
      <c r="AU36" s="42"/>
      <c r="AV36" s="2"/>
      <c r="AW36" s="2"/>
      <c r="AX36" s="2"/>
      <c r="AY36" s="43">
        <f>ROUND(I36+O36+U36+AA36+AG36+AM36+AS36,5)</f>
        <v>984.57</v>
      </c>
    </row>
    <row r="37" spans="1:51" ht="12" customHeight="1" thickBot="1" x14ac:dyDescent="0.3">
      <c r="A37" s="1"/>
      <c r="B37" s="1" t="s">
        <v>206</v>
      </c>
      <c r="C37" s="1"/>
      <c r="D37" s="1"/>
      <c r="E37" s="42"/>
      <c r="F37" s="2"/>
      <c r="G37" s="43"/>
      <c r="H37" s="2"/>
      <c r="I37" s="46">
        <v>0</v>
      </c>
      <c r="J37" s="2"/>
      <c r="K37" s="42"/>
      <c r="L37" s="2"/>
      <c r="M37" s="43"/>
      <c r="N37" s="2"/>
      <c r="O37" s="46">
        <v>77.239999999999995</v>
      </c>
      <c r="P37" s="2"/>
      <c r="Q37" s="42"/>
      <c r="R37" s="2"/>
      <c r="S37" s="43"/>
      <c r="T37" s="2"/>
      <c r="U37" s="46">
        <v>0</v>
      </c>
      <c r="V37" s="2"/>
      <c r="W37" s="42"/>
      <c r="X37" s="2"/>
      <c r="Y37" s="43"/>
      <c r="Z37" s="2"/>
      <c r="AA37" s="46">
        <v>0</v>
      </c>
      <c r="AB37" s="2"/>
      <c r="AC37" s="42"/>
      <c r="AD37" s="2"/>
      <c r="AE37" s="43"/>
      <c r="AF37" s="2"/>
      <c r="AG37" s="46">
        <v>25.35</v>
      </c>
      <c r="AH37" s="2"/>
      <c r="AI37" s="42"/>
      <c r="AJ37" s="2"/>
      <c r="AK37" s="43"/>
      <c r="AL37" s="2"/>
      <c r="AM37" s="46">
        <v>27.54</v>
      </c>
      <c r="AN37" s="2"/>
      <c r="AO37" s="42"/>
      <c r="AP37" s="2"/>
      <c r="AQ37" s="43"/>
      <c r="AR37" s="2"/>
      <c r="AS37" s="46">
        <v>0</v>
      </c>
      <c r="AT37" s="2"/>
      <c r="AU37" s="42"/>
      <c r="AV37" s="2"/>
      <c r="AW37" s="2"/>
      <c r="AX37" s="2"/>
      <c r="AY37" s="46">
        <f>ROUND(I37+O37+U37+AA37+AG37+AM37+AS37,5)</f>
        <v>130.13</v>
      </c>
    </row>
    <row r="38" spans="1:51" s="3" customFormat="1" ht="12" thickBot="1" x14ac:dyDescent="0.25">
      <c r="A38" s="1" t="s">
        <v>207</v>
      </c>
      <c r="B38" s="1"/>
      <c r="C38" s="1"/>
      <c r="D38" s="1"/>
      <c r="E38" s="53"/>
      <c r="F38" s="1"/>
      <c r="G38" s="51"/>
      <c r="H38" s="1"/>
      <c r="I38" s="52">
        <f>ROUND(SUM(I33:I37),5)</f>
        <v>344.98</v>
      </c>
      <c r="J38" s="1"/>
      <c r="K38" s="53"/>
      <c r="L38" s="1"/>
      <c r="M38" s="51"/>
      <c r="N38" s="1"/>
      <c r="O38" s="52">
        <f>ROUND(SUM(O33:O37),5)</f>
        <v>214.65</v>
      </c>
      <c r="P38" s="1"/>
      <c r="Q38" s="53"/>
      <c r="R38" s="1"/>
      <c r="S38" s="51"/>
      <c r="T38" s="1"/>
      <c r="U38" s="52">
        <f>ROUND(SUM(U33:U37),5)</f>
        <v>202.46</v>
      </c>
      <c r="V38" s="1"/>
      <c r="W38" s="53"/>
      <c r="X38" s="1"/>
      <c r="Y38" s="51"/>
      <c r="Z38" s="1"/>
      <c r="AA38" s="52">
        <f>ROUND(SUM(AA33:AA37),5)</f>
        <v>247.65</v>
      </c>
      <c r="AB38" s="1"/>
      <c r="AC38" s="53"/>
      <c r="AD38" s="1"/>
      <c r="AE38" s="51"/>
      <c r="AF38" s="1"/>
      <c r="AG38" s="52">
        <f>ROUND(SUM(AG33:AG37),5)</f>
        <v>73.989999999999995</v>
      </c>
      <c r="AH38" s="1"/>
      <c r="AI38" s="53"/>
      <c r="AJ38" s="1"/>
      <c r="AK38" s="51"/>
      <c r="AL38" s="1"/>
      <c r="AM38" s="52">
        <f>ROUND(SUM(AM33:AM37),5)</f>
        <v>80.38</v>
      </c>
      <c r="AN38" s="1"/>
      <c r="AO38" s="53"/>
      <c r="AP38" s="1"/>
      <c r="AQ38" s="51"/>
      <c r="AR38" s="1"/>
      <c r="AS38" s="52">
        <f>ROUND(SUM(AS33:AS37),5)</f>
        <v>188.23</v>
      </c>
      <c r="AT38" s="1"/>
      <c r="AU38" s="53"/>
      <c r="AV38" s="1"/>
      <c r="AW38" s="1"/>
      <c r="AX38" s="1"/>
      <c r="AY38" s="52">
        <f>ROUND(I38+O38+U38+AA38+AG38+AM38+AS38,5)</f>
        <v>1352.34</v>
      </c>
    </row>
    <row r="39" spans="1:51" ht="15.75" thickTop="1" x14ac:dyDescent="0.25"/>
  </sheetData>
  <pageMargins left="0.25" right="0.25" top="0.75" bottom="0.75" header="0.3" footer="0.3"/>
  <pageSetup orientation="landscape" r:id="rId1"/>
  <headerFooter>
    <oddHeader>&amp;L&amp;"Arial,Bold"&amp;8 7:06 PM
&amp;"Arial,Bold"&amp;8 07/10/19&amp;C&amp;"Arial,Bold"&amp;12 CASA of the Fox Cities
&amp;"Arial,Bold"&amp;14 Payroll Summary
&amp;"Arial,Bold"&amp;10 June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0</xdr:row>
                <xdr:rowOff>228600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0</xdr:row>
                <xdr:rowOff>228600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Balance</vt:lpstr>
      <vt:lpstr>Checking detail</vt:lpstr>
      <vt:lpstr>P&amp;L</vt:lpstr>
      <vt:lpstr>Payroll </vt:lpstr>
      <vt:lpstr>Balance!Print_Titles</vt:lpstr>
      <vt:lpstr>'P&amp;L'!Print_Titles</vt:lpstr>
      <vt:lpstr>'Payroll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Lainberger</dc:creator>
  <cp:lastModifiedBy>Leanne Greenlaw</cp:lastModifiedBy>
  <cp:lastPrinted>2019-07-11T00:09:22Z</cp:lastPrinted>
  <dcterms:created xsi:type="dcterms:W3CDTF">2019-07-10T23:32:58Z</dcterms:created>
  <dcterms:modified xsi:type="dcterms:W3CDTF">2019-07-19T14:09:43Z</dcterms:modified>
</cp:coreProperties>
</file>